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5875" windowHeight="11880"/>
  </bookViews>
  <sheets>
    <sheet name="予算執行" sheetId="1" r:id="rId1"/>
    <sheet name="業務量１" sheetId="2" r:id="rId2"/>
    <sheet name="業務量２" sheetId="3" r:id="rId3"/>
    <sheet name="予算概要" sheetId="4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C40" i="4" l="1"/>
  <c r="C35" i="4"/>
  <c r="K73" i="3"/>
  <c r="J73" i="3" s="1"/>
  <c r="I73" i="3"/>
  <c r="H73" i="3"/>
  <c r="G73" i="3"/>
  <c r="F73" i="3"/>
  <c r="E73" i="3"/>
  <c r="D73" i="3"/>
  <c r="C73" i="3"/>
  <c r="K72" i="3"/>
  <c r="K74" i="3" s="1"/>
  <c r="J72" i="3"/>
  <c r="J74" i="3" s="1"/>
  <c r="I72" i="3"/>
  <c r="H72" i="3"/>
  <c r="G72" i="3"/>
  <c r="F72" i="3"/>
  <c r="E72" i="3"/>
  <c r="D72" i="3"/>
  <c r="C72" i="3"/>
  <c r="C74" i="3" s="1"/>
  <c r="K71" i="3"/>
  <c r="I71" i="3"/>
  <c r="H71" i="3"/>
  <c r="G71" i="3"/>
  <c r="F71" i="3"/>
  <c r="E71" i="3"/>
  <c r="D71" i="3"/>
  <c r="C71" i="3"/>
  <c r="J70" i="3"/>
  <c r="J69" i="3"/>
  <c r="J71" i="3" s="1"/>
  <c r="K68" i="3"/>
  <c r="I68" i="3"/>
  <c r="H68" i="3"/>
  <c r="G68" i="3"/>
  <c r="F68" i="3"/>
  <c r="E68" i="3"/>
  <c r="D68" i="3"/>
  <c r="C68" i="3"/>
  <c r="J67" i="3"/>
  <c r="J68" i="3" s="1"/>
  <c r="J66" i="3"/>
  <c r="K65" i="3"/>
  <c r="I65" i="3"/>
  <c r="H65" i="3"/>
  <c r="G65" i="3"/>
  <c r="F65" i="3"/>
  <c r="E65" i="3"/>
  <c r="D65" i="3"/>
  <c r="C65" i="3"/>
  <c r="J64" i="3"/>
  <c r="J63" i="3"/>
  <c r="J65" i="3" s="1"/>
  <c r="K62" i="3"/>
  <c r="I62" i="3"/>
  <c r="H62" i="3"/>
  <c r="G62" i="3"/>
  <c r="F62" i="3"/>
  <c r="E62" i="3"/>
  <c r="D62" i="3"/>
  <c r="C62" i="3"/>
  <c r="J61" i="3"/>
  <c r="J60" i="3"/>
  <c r="J62" i="3" s="1"/>
  <c r="K59" i="3"/>
  <c r="I59" i="3"/>
  <c r="H59" i="3"/>
  <c r="G59" i="3"/>
  <c r="F59" i="3"/>
  <c r="E59" i="3"/>
  <c r="D59" i="3"/>
  <c r="C59" i="3"/>
  <c r="J58" i="3"/>
  <c r="J57" i="3"/>
  <c r="J59" i="3" s="1"/>
  <c r="K56" i="3"/>
  <c r="I56" i="3"/>
  <c r="H56" i="3"/>
  <c r="G56" i="3"/>
  <c r="F56" i="3"/>
  <c r="E56" i="3"/>
  <c r="D56" i="3"/>
  <c r="C56" i="3"/>
  <c r="J55" i="3"/>
  <c r="J54" i="3"/>
  <c r="J56" i="3" s="1"/>
  <c r="K53" i="3"/>
  <c r="I53" i="3"/>
  <c r="H53" i="3"/>
  <c r="G53" i="3"/>
  <c r="F53" i="3"/>
  <c r="E53" i="3"/>
  <c r="D53" i="3"/>
  <c r="C53" i="3"/>
  <c r="J52" i="3"/>
  <c r="J51" i="3"/>
  <c r="J53" i="3" s="1"/>
  <c r="K50" i="3"/>
  <c r="I50" i="3"/>
  <c r="H50" i="3"/>
  <c r="G50" i="3"/>
  <c r="F50" i="3"/>
  <c r="E50" i="3"/>
  <c r="D50" i="3"/>
  <c r="C50" i="3"/>
  <c r="J49" i="3"/>
  <c r="J48" i="3"/>
  <c r="J50" i="3" s="1"/>
  <c r="K47" i="3"/>
  <c r="I47" i="3"/>
  <c r="H47" i="3"/>
  <c r="G47" i="3"/>
  <c r="F47" i="3"/>
  <c r="E47" i="3"/>
  <c r="D47" i="3"/>
  <c r="C47" i="3"/>
  <c r="J46" i="3"/>
  <c r="J45" i="3"/>
  <c r="J47" i="3" s="1"/>
  <c r="K44" i="3"/>
  <c r="I44" i="3"/>
  <c r="H44" i="3"/>
  <c r="G44" i="3"/>
  <c r="F44" i="3"/>
  <c r="E44" i="3"/>
  <c r="D44" i="3"/>
  <c r="C44" i="3"/>
  <c r="J43" i="3"/>
  <c r="J44" i="3" s="1"/>
  <c r="J42" i="3"/>
  <c r="K41" i="3"/>
  <c r="I41" i="3"/>
  <c r="H41" i="3"/>
  <c r="G41" i="3"/>
  <c r="F41" i="3"/>
  <c r="E41" i="3"/>
  <c r="D41" i="3"/>
  <c r="C41" i="3"/>
  <c r="J40" i="3"/>
  <c r="J39" i="3"/>
  <c r="J41" i="3" s="1"/>
  <c r="K38" i="3"/>
  <c r="I38" i="3"/>
  <c r="H38" i="3"/>
  <c r="G38" i="3"/>
  <c r="F38" i="3"/>
  <c r="E38" i="3"/>
  <c r="D38" i="3"/>
  <c r="C38" i="3"/>
  <c r="J37" i="3"/>
  <c r="J36" i="3"/>
  <c r="J38" i="3" s="1"/>
  <c r="K35" i="3"/>
  <c r="I35" i="3"/>
  <c r="H35" i="3"/>
  <c r="G35" i="3"/>
  <c r="F35" i="3"/>
  <c r="E35" i="3"/>
  <c r="D35" i="3"/>
  <c r="C35" i="3"/>
  <c r="J34" i="3"/>
  <c r="J33" i="3"/>
  <c r="J35" i="3" s="1"/>
  <c r="K32" i="3"/>
  <c r="I32" i="3"/>
  <c r="H32" i="3"/>
  <c r="G32" i="3"/>
  <c r="F32" i="3"/>
  <c r="E32" i="3"/>
  <c r="D32" i="3"/>
  <c r="C32" i="3"/>
  <c r="J31" i="3"/>
  <c r="J30" i="3"/>
  <c r="J32" i="3" s="1"/>
  <c r="K29" i="3"/>
  <c r="I29" i="3"/>
  <c r="H29" i="3"/>
  <c r="G29" i="3"/>
  <c r="F29" i="3"/>
  <c r="E29" i="3"/>
  <c r="D29" i="3"/>
  <c r="C29" i="3"/>
  <c r="J28" i="3"/>
  <c r="J27" i="3"/>
  <c r="J29" i="3" s="1"/>
  <c r="K26" i="3"/>
  <c r="I26" i="3"/>
  <c r="H26" i="3"/>
  <c r="G26" i="3"/>
  <c r="F26" i="3"/>
  <c r="E26" i="3"/>
  <c r="D26" i="3"/>
  <c r="D74" i="3" s="1"/>
  <c r="C26" i="3"/>
  <c r="J25" i="3"/>
  <c r="J24" i="3"/>
  <c r="J26" i="3" s="1"/>
  <c r="K23" i="3"/>
  <c r="I23" i="3"/>
  <c r="H23" i="3"/>
  <c r="G23" i="3"/>
  <c r="F23" i="3"/>
  <c r="E23" i="3"/>
  <c r="D23" i="3"/>
  <c r="C23" i="3"/>
  <c r="J22" i="3"/>
  <c r="J21" i="3"/>
  <c r="J23" i="3" s="1"/>
  <c r="K20" i="3"/>
  <c r="I20" i="3"/>
  <c r="H20" i="3"/>
  <c r="G20" i="3"/>
  <c r="F20" i="3"/>
  <c r="E20" i="3"/>
  <c r="D20" i="3"/>
  <c r="C20" i="3"/>
  <c r="J19" i="3"/>
  <c r="J20" i="3" s="1"/>
  <c r="J18" i="3"/>
  <c r="K17" i="3"/>
  <c r="I17" i="3"/>
  <c r="H17" i="3"/>
  <c r="G17" i="3"/>
  <c r="F17" i="3"/>
  <c r="E17" i="3"/>
  <c r="E74" i="3" s="1"/>
  <c r="D17" i="3"/>
  <c r="C17" i="3"/>
  <c r="J16" i="3"/>
  <c r="J15" i="3"/>
  <c r="J17" i="3" s="1"/>
  <c r="K14" i="3"/>
  <c r="I14" i="3"/>
  <c r="H14" i="3"/>
  <c r="G14" i="3"/>
  <c r="F14" i="3"/>
  <c r="E14" i="3"/>
  <c r="D14" i="3"/>
  <c r="C14" i="3"/>
  <c r="J13" i="3"/>
  <c r="J12" i="3"/>
  <c r="J14" i="3" s="1"/>
  <c r="K11" i="3"/>
  <c r="I11" i="3"/>
  <c r="H11" i="3"/>
  <c r="G11" i="3"/>
  <c r="F11" i="3"/>
  <c r="E11" i="3"/>
  <c r="D11" i="3"/>
  <c r="C11" i="3"/>
  <c r="J10" i="3"/>
  <c r="J9" i="3"/>
  <c r="J11" i="3" s="1"/>
  <c r="K8" i="3"/>
  <c r="I8" i="3"/>
  <c r="I74" i="3" s="1"/>
  <c r="H8" i="3"/>
  <c r="H74" i="3" s="1"/>
  <c r="G8" i="3"/>
  <c r="G74" i="3" s="1"/>
  <c r="F8" i="3"/>
  <c r="F74" i="3" s="1"/>
  <c r="E8" i="3"/>
  <c r="D8" i="3"/>
  <c r="C8" i="3"/>
  <c r="J7" i="3"/>
  <c r="J6" i="3"/>
  <c r="J8" i="3" s="1"/>
  <c r="H21" i="2"/>
  <c r="E21" i="2" s="1"/>
  <c r="E16" i="2"/>
  <c r="B16" i="2"/>
  <c r="E15" i="2"/>
  <c r="B15" i="2"/>
  <c r="E8" i="2"/>
  <c r="B8" i="2"/>
  <c r="H8" i="2" s="1"/>
  <c r="K8" i="2" s="1"/>
  <c r="H7" i="2"/>
  <c r="H18" i="2" s="1"/>
  <c r="E7" i="2"/>
  <c r="E9" i="2" s="1"/>
  <c r="B7" i="2"/>
  <c r="B9" i="2" s="1"/>
  <c r="H9" i="2" s="1"/>
  <c r="I139" i="1"/>
  <c r="H139" i="1"/>
  <c r="F139" i="1"/>
  <c r="C139" i="1"/>
  <c r="G137" i="1"/>
  <c r="I137" i="1" s="1"/>
  <c r="F137" i="1"/>
  <c r="E137" i="1"/>
  <c r="D137" i="1"/>
  <c r="C137" i="1" s="1"/>
  <c r="B137" i="1"/>
  <c r="I135" i="1"/>
  <c r="H135" i="1"/>
  <c r="F135" i="1"/>
  <c r="C135" i="1"/>
  <c r="I133" i="1"/>
  <c r="H133" i="1"/>
  <c r="F133" i="1"/>
  <c r="C133" i="1"/>
  <c r="I131" i="1"/>
  <c r="H131" i="1"/>
  <c r="F131" i="1"/>
  <c r="C131" i="1"/>
  <c r="G129" i="1"/>
  <c r="E129" i="1"/>
  <c r="F129" i="1" s="1"/>
  <c r="D129" i="1"/>
  <c r="I129" i="1" s="1"/>
  <c r="B129" i="1"/>
  <c r="C129" i="1" s="1"/>
  <c r="G126" i="1"/>
  <c r="E126" i="1"/>
  <c r="E124" i="1" s="1"/>
  <c r="D126" i="1"/>
  <c r="I126" i="1" s="1"/>
  <c r="B126" i="1"/>
  <c r="B124" i="1" s="1"/>
  <c r="B141" i="1" s="1"/>
  <c r="I125" i="1"/>
  <c r="H125" i="1"/>
  <c r="F125" i="1"/>
  <c r="C125" i="1"/>
  <c r="G124" i="1"/>
  <c r="F123" i="1"/>
  <c r="F122" i="1"/>
  <c r="E122" i="1"/>
  <c r="C122" i="1"/>
  <c r="B122" i="1"/>
  <c r="I112" i="1"/>
  <c r="H112" i="1"/>
  <c r="F112" i="1"/>
  <c r="C112" i="1"/>
  <c r="G111" i="1"/>
  <c r="F111" i="1" s="1"/>
  <c r="E111" i="1"/>
  <c r="D111" i="1"/>
  <c r="B111" i="1"/>
  <c r="C111" i="1" s="1"/>
  <c r="G108" i="1"/>
  <c r="F108" i="1" s="1"/>
  <c r="E108" i="1"/>
  <c r="D108" i="1"/>
  <c r="B108" i="1"/>
  <c r="C108" i="1" s="1"/>
  <c r="G107" i="1"/>
  <c r="F107" i="1" s="1"/>
  <c r="E107" i="1"/>
  <c r="D107" i="1"/>
  <c r="I106" i="1"/>
  <c r="H106" i="1"/>
  <c r="F106" i="1"/>
  <c r="C106" i="1"/>
  <c r="G104" i="1"/>
  <c r="I104" i="1" s="1"/>
  <c r="E104" i="1"/>
  <c r="F104" i="1" s="1"/>
  <c r="D104" i="1"/>
  <c r="C104" i="1"/>
  <c r="B104" i="1"/>
  <c r="I102" i="1"/>
  <c r="H102" i="1"/>
  <c r="F102" i="1"/>
  <c r="C102" i="1"/>
  <c r="G100" i="1"/>
  <c r="F100" i="1" s="1"/>
  <c r="E100" i="1"/>
  <c r="D100" i="1"/>
  <c r="B100" i="1"/>
  <c r="C100" i="1" s="1"/>
  <c r="I98" i="1"/>
  <c r="H98" i="1"/>
  <c r="F98" i="1"/>
  <c r="C98" i="1"/>
  <c r="G97" i="1"/>
  <c r="I97" i="1" s="1"/>
  <c r="E97" i="1"/>
  <c r="F97" i="1" s="1"/>
  <c r="D97" i="1"/>
  <c r="C97" i="1"/>
  <c r="B97" i="1"/>
  <c r="I96" i="1"/>
  <c r="H96" i="1"/>
  <c r="F96" i="1"/>
  <c r="C96" i="1"/>
  <c r="G94" i="1"/>
  <c r="F94" i="1" s="1"/>
  <c r="E94" i="1"/>
  <c r="D94" i="1"/>
  <c r="B94" i="1"/>
  <c r="C94" i="1" s="1"/>
  <c r="I92" i="1"/>
  <c r="H92" i="1"/>
  <c r="F92" i="1"/>
  <c r="C92" i="1"/>
  <c r="G91" i="1"/>
  <c r="I91" i="1" s="1"/>
  <c r="E91" i="1"/>
  <c r="F91" i="1" s="1"/>
  <c r="D91" i="1"/>
  <c r="D114" i="1" s="1"/>
  <c r="C91" i="1"/>
  <c r="B91" i="1"/>
  <c r="I90" i="1"/>
  <c r="H90" i="1"/>
  <c r="F90" i="1"/>
  <c r="C90" i="1"/>
  <c r="G89" i="1"/>
  <c r="F89" i="1" s="1"/>
  <c r="F114" i="1" s="1"/>
  <c r="E89" i="1"/>
  <c r="D89" i="1"/>
  <c r="B89" i="1"/>
  <c r="F88" i="1"/>
  <c r="F87" i="1"/>
  <c r="E87" i="1"/>
  <c r="C87" i="1"/>
  <c r="B87" i="1"/>
  <c r="I77" i="1"/>
  <c r="H77" i="1"/>
  <c r="F77" i="1"/>
  <c r="C77" i="1"/>
  <c r="I76" i="1"/>
  <c r="H76" i="1"/>
  <c r="G76" i="1"/>
  <c r="F76" i="1" s="1"/>
  <c r="E76" i="1"/>
  <c r="D76" i="1"/>
  <c r="B76" i="1"/>
  <c r="C76" i="1" s="1"/>
  <c r="I75" i="1"/>
  <c r="H75" i="1"/>
  <c r="F75" i="1"/>
  <c r="C75" i="1"/>
  <c r="I73" i="1"/>
  <c r="H73" i="1"/>
  <c r="F73" i="1"/>
  <c r="C73" i="1"/>
  <c r="I71" i="1"/>
  <c r="H71" i="1"/>
  <c r="F71" i="1"/>
  <c r="C71" i="1"/>
  <c r="G69" i="1"/>
  <c r="I69" i="1" s="1"/>
  <c r="E69" i="1"/>
  <c r="F69" i="1" s="1"/>
  <c r="D69" i="1"/>
  <c r="C69" i="1" s="1"/>
  <c r="B69" i="1"/>
  <c r="I65" i="1"/>
  <c r="H65" i="1"/>
  <c r="F65" i="1"/>
  <c r="C65" i="1"/>
  <c r="I64" i="1"/>
  <c r="H64" i="1"/>
  <c r="F64" i="1"/>
  <c r="C64" i="1"/>
  <c r="I63" i="1"/>
  <c r="H63" i="1"/>
  <c r="F63" i="1"/>
  <c r="C63" i="1"/>
  <c r="I61" i="1"/>
  <c r="H61" i="1"/>
  <c r="F61" i="1"/>
  <c r="C61" i="1"/>
  <c r="I59" i="1"/>
  <c r="H59" i="1"/>
  <c r="F59" i="1"/>
  <c r="C59" i="1"/>
  <c r="I58" i="1"/>
  <c r="H58" i="1"/>
  <c r="F58" i="1"/>
  <c r="C58" i="1"/>
  <c r="G56" i="1"/>
  <c r="G67" i="1" s="1"/>
  <c r="E56" i="1"/>
  <c r="F56" i="1" s="1"/>
  <c r="D56" i="1"/>
  <c r="C56" i="1" s="1"/>
  <c r="B56" i="1"/>
  <c r="B67" i="1" s="1"/>
  <c r="I55" i="1"/>
  <c r="H55" i="1"/>
  <c r="F55" i="1"/>
  <c r="C55" i="1"/>
  <c r="I54" i="1"/>
  <c r="H54" i="1"/>
  <c r="F54" i="1"/>
  <c r="C54" i="1"/>
  <c r="I53" i="1"/>
  <c r="H53" i="1"/>
  <c r="F53" i="1"/>
  <c r="C53" i="1"/>
  <c r="I52" i="1"/>
  <c r="H52" i="1"/>
  <c r="F52" i="1"/>
  <c r="C52" i="1"/>
  <c r="I51" i="1"/>
  <c r="H51" i="1"/>
  <c r="F51" i="1"/>
  <c r="C51" i="1"/>
  <c r="I50" i="1"/>
  <c r="H50" i="1"/>
  <c r="F50" i="1"/>
  <c r="C50" i="1"/>
  <c r="G49" i="1"/>
  <c r="G78" i="1" s="1"/>
  <c r="E49" i="1"/>
  <c r="F49" i="1" s="1"/>
  <c r="F78" i="1" s="1"/>
  <c r="D49" i="1"/>
  <c r="C49" i="1" s="1"/>
  <c r="B49" i="1"/>
  <c r="B78" i="1" s="1"/>
  <c r="F48" i="1"/>
  <c r="F47" i="1"/>
  <c r="E47" i="1"/>
  <c r="C47" i="1"/>
  <c r="B47" i="1"/>
  <c r="I39" i="1"/>
  <c r="H39" i="1"/>
  <c r="F39" i="1"/>
  <c r="C39" i="1"/>
  <c r="I37" i="1"/>
  <c r="H37" i="1"/>
  <c r="F37" i="1"/>
  <c r="C37" i="1"/>
  <c r="I35" i="1"/>
  <c r="H35" i="1"/>
  <c r="F35" i="1"/>
  <c r="C35" i="1"/>
  <c r="G33" i="1"/>
  <c r="I33" i="1" s="1"/>
  <c r="E33" i="1"/>
  <c r="F33" i="1" s="1"/>
  <c r="D33" i="1"/>
  <c r="C33" i="1" s="1"/>
  <c r="B33" i="1"/>
  <c r="I29" i="1"/>
  <c r="H29" i="1"/>
  <c r="F29" i="1"/>
  <c r="C29" i="1"/>
  <c r="I27" i="1"/>
  <c r="H27" i="1"/>
  <c r="F27" i="1"/>
  <c r="C27" i="1"/>
  <c r="I25" i="1"/>
  <c r="H25" i="1"/>
  <c r="F25" i="1"/>
  <c r="C25" i="1"/>
  <c r="I23" i="1"/>
  <c r="H23" i="1"/>
  <c r="F23" i="1"/>
  <c r="C23" i="1"/>
  <c r="I21" i="1"/>
  <c r="H21" i="1"/>
  <c r="F21" i="1"/>
  <c r="C21" i="1"/>
  <c r="I19" i="1"/>
  <c r="H19" i="1"/>
  <c r="F19" i="1"/>
  <c r="C19" i="1"/>
  <c r="I18" i="1"/>
  <c r="H18" i="1"/>
  <c r="F18" i="1"/>
  <c r="C18" i="1"/>
  <c r="I16" i="1"/>
  <c r="H16" i="1"/>
  <c r="F16" i="1"/>
  <c r="C16" i="1"/>
  <c r="G14" i="1"/>
  <c r="H14" i="1" s="1"/>
  <c r="E14" i="1"/>
  <c r="F14" i="1" s="1"/>
  <c r="D14" i="1"/>
  <c r="C14" i="1" s="1"/>
  <c r="B14" i="1"/>
  <c r="I13" i="1"/>
  <c r="H13" i="1"/>
  <c r="F13" i="1"/>
  <c r="C13" i="1"/>
  <c r="I11" i="1"/>
  <c r="H11" i="1"/>
  <c r="F11" i="1"/>
  <c r="C11" i="1"/>
  <c r="I10" i="1"/>
  <c r="H10" i="1"/>
  <c r="F10" i="1"/>
  <c r="C10" i="1"/>
  <c r="I9" i="1"/>
  <c r="G9" i="1"/>
  <c r="G40" i="1" s="1"/>
  <c r="E9" i="1"/>
  <c r="E40" i="1" s="1"/>
  <c r="D9" i="1"/>
  <c r="D31" i="1" s="1"/>
  <c r="B9" i="1"/>
  <c r="B40" i="1" s="1"/>
  <c r="H20" i="2" l="1"/>
  <c r="H19" i="2"/>
  <c r="K7" i="2"/>
  <c r="B18" i="2"/>
  <c r="B19" i="2" s="1"/>
  <c r="B20" i="2" s="1"/>
  <c r="E18" i="2"/>
  <c r="E19" i="2" s="1"/>
  <c r="E20" i="2" s="1"/>
  <c r="C78" i="1"/>
  <c r="C67" i="1"/>
  <c r="F124" i="1"/>
  <c r="F141" i="1" s="1"/>
  <c r="E141" i="1"/>
  <c r="F67" i="1"/>
  <c r="I124" i="1"/>
  <c r="B114" i="1"/>
  <c r="E78" i="1"/>
  <c r="H89" i="1"/>
  <c r="H94" i="1"/>
  <c r="H100" i="1"/>
  <c r="I94" i="1"/>
  <c r="I100" i="1"/>
  <c r="I107" i="1"/>
  <c r="E114" i="1"/>
  <c r="B107" i="1"/>
  <c r="C107" i="1" s="1"/>
  <c r="H56" i="1"/>
  <c r="C89" i="1"/>
  <c r="G114" i="1"/>
  <c r="I114" i="1" s="1"/>
  <c r="F9" i="1"/>
  <c r="B31" i="1"/>
  <c r="I49" i="1"/>
  <c r="I56" i="1"/>
  <c r="H91" i="1"/>
  <c r="H97" i="1"/>
  <c r="H104" i="1"/>
  <c r="G141" i="1"/>
  <c r="E67" i="1"/>
  <c r="H107" i="1"/>
  <c r="C126" i="1"/>
  <c r="C9" i="1"/>
  <c r="G31" i="1"/>
  <c r="I31" i="1" s="1"/>
  <c r="I108" i="1"/>
  <c r="I111" i="1"/>
  <c r="H137" i="1"/>
  <c r="H33" i="1"/>
  <c r="I14" i="1"/>
  <c r="H49" i="1"/>
  <c r="H69" i="1"/>
  <c r="F126" i="1"/>
  <c r="D124" i="1"/>
  <c r="H126" i="1"/>
  <c r="H129" i="1"/>
  <c r="E31" i="1"/>
  <c r="D67" i="1"/>
  <c r="I67" i="1" s="1"/>
  <c r="D78" i="1"/>
  <c r="I78" i="1" s="1"/>
  <c r="H108" i="1"/>
  <c r="H111" i="1"/>
  <c r="I89" i="1"/>
  <c r="D40" i="1"/>
  <c r="I40" i="1" s="1"/>
  <c r="H9" i="1"/>
  <c r="H40" i="1" l="1"/>
  <c r="H31" i="1"/>
  <c r="I141" i="1"/>
  <c r="C114" i="1"/>
  <c r="D141" i="1"/>
  <c r="C124" i="1"/>
  <c r="C141" i="1" s="1"/>
  <c r="H124" i="1"/>
  <c r="H141" i="1" s="1"/>
  <c r="H67" i="1"/>
  <c r="H114" i="1"/>
  <c r="F40" i="1"/>
  <c r="F31" i="1"/>
  <c r="C40" i="1"/>
  <c r="C31" i="1"/>
  <c r="H78" i="1"/>
</calcChain>
</file>

<file path=xl/comments1.xml><?xml version="1.0" encoding="utf-8"?>
<comments xmlns="http://schemas.openxmlformats.org/spreadsheetml/2006/main">
  <authors>
    <author>桑原 和之</author>
  </authors>
  <commentList>
    <comment ref="A3" authorId="0">
      <text>
        <r>
          <rPr>
            <b/>
            <sz val="9"/>
            <rFont val="ＭＳ Ｐゴシック"/>
            <family val="3"/>
            <charset val="128"/>
          </rPr>
          <t>予算書より
千円単位を万単位に四捨五入。合計は合うように確認。</t>
        </r>
      </text>
    </comment>
    <comment ref="A27" authorId="0">
      <text>
        <r>
          <rPr>
            <b/>
            <sz val="9"/>
            <rFont val="ＭＳ Ｐゴシック"/>
            <family val="3"/>
            <charset val="128"/>
          </rPr>
          <t>予算書より</t>
        </r>
      </text>
    </comment>
  </commentList>
</comments>
</file>

<file path=xl/sharedStrings.xml><?xml version="1.0" encoding="utf-8"?>
<sst xmlns="http://schemas.openxmlformats.org/spreadsheetml/2006/main" count="440" uniqueCount="274">
  <si>
    <t>２  平成30年度　津島市民病院事業会計予算執行状況</t>
    <phoneticPr fontId="4"/>
  </si>
  <si>
    <t>（ア）収益的収入及び支出</t>
  </si>
  <si>
    <t>収　入</t>
  </si>
  <si>
    <t>単位:円</t>
  </si>
  <si>
    <t>予  算  額</t>
  </si>
  <si>
    <t>収 入 済 額</t>
  </si>
  <si>
    <t>予算額に対する</t>
  </si>
  <si>
    <t>収入割合</t>
  </si>
  <si>
    <t>科　　目</t>
  </si>
  <si>
    <t>30.9.30</t>
    <phoneticPr fontId="4"/>
  </si>
  <si>
    <t>30.10.1～31.3.31</t>
    <phoneticPr fontId="4"/>
  </si>
  <si>
    <t>合　計 (A)</t>
  </si>
  <si>
    <t>30.10.1～</t>
    <phoneticPr fontId="4"/>
  </si>
  <si>
    <t>合　計 (B)</t>
  </si>
  <si>
    <t xml:space="preserve">収入過不足額 </t>
  </si>
  <si>
    <t>(B)/(A)</t>
  </si>
  <si>
    <t>現　在</t>
  </si>
  <si>
    <t>補正(流用充用）額</t>
  </si>
  <si>
    <t>31.3.31</t>
    <phoneticPr fontId="4"/>
  </si>
  <si>
    <t>(B)-(A)</t>
  </si>
  <si>
    <t>%</t>
  </si>
  <si>
    <t xml:space="preserve"> 1. 医 業 収 益</t>
  </si>
  <si>
    <t xml:space="preserve">  (1) 入院収益</t>
  </si>
  <si>
    <t xml:space="preserve">  (2) 外来収益</t>
  </si>
  <si>
    <t xml:space="preserve">  (3) そ の 他</t>
  </si>
  <si>
    <t xml:space="preserve">      医業収益</t>
  </si>
  <si>
    <t xml:space="preserve"> 2. 医業外収益</t>
  </si>
  <si>
    <t xml:space="preserve">  (1) 受取利息 </t>
  </si>
  <si>
    <t xml:space="preserve">      配 当 金</t>
  </si>
  <si>
    <t xml:space="preserve">  (2) 他 会 計</t>
  </si>
  <si>
    <t xml:space="preserve">      補 助 金</t>
  </si>
  <si>
    <t xml:space="preserve">  (3) 補 助 金</t>
  </si>
  <si>
    <t xml:space="preserve">  (4) 負 担 金</t>
  </si>
  <si>
    <t xml:space="preserve">      交 付 金</t>
  </si>
  <si>
    <t xml:space="preserve">  (5) 長期前受</t>
    <rPh sb="6" eb="8">
      <t>チョウキ</t>
    </rPh>
    <rPh sb="8" eb="10">
      <t>マエウケ</t>
    </rPh>
    <phoneticPr fontId="4"/>
  </si>
  <si>
    <t xml:space="preserve">      金 戻 入</t>
    <rPh sb="6" eb="7">
      <t>キン</t>
    </rPh>
    <rPh sb="8" eb="9">
      <t>モド</t>
    </rPh>
    <rPh sb="10" eb="11">
      <t>ハイ</t>
    </rPh>
    <phoneticPr fontId="4"/>
  </si>
  <si>
    <t xml:space="preserve">  (6) 患 者 外</t>
    <phoneticPr fontId="4"/>
  </si>
  <si>
    <t xml:space="preserve">      給食収益    </t>
  </si>
  <si>
    <t xml:space="preserve">  (7) 消 費 税</t>
    <phoneticPr fontId="4"/>
  </si>
  <si>
    <t xml:space="preserve">      還 付 金</t>
  </si>
  <si>
    <t xml:space="preserve">  (8) そ の 他   </t>
    <phoneticPr fontId="4"/>
  </si>
  <si>
    <t xml:space="preserve">      医業外収益</t>
  </si>
  <si>
    <t>経 常 収 益</t>
    <rPh sb="0" eb="1">
      <t>ヘ</t>
    </rPh>
    <rPh sb="2" eb="3">
      <t>ツネ</t>
    </rPh>
    <rPh sb="4" eb="5">
      <t>オサム</t>
    </rPh>
    <rPh sb="6" eb="7">
      <t>エキ</t>
    </rPh>
    <phoneticPr fontId="4"/>
  </si>
  <si>
    <t xml:space="preserve"> 3. 特 別 利 益</t>
  </si>
  <si>
    <t xml:space="preserve">  (1) 固定資産</t>
  </si>
  <si>
    <t xml:space="preserve">      売 却 益</t>
  </si>
  <si>
    <t xml:space="preserve">  (2) 過  年  度</t>
  </si>
  <si>
    <t xml:space="preserve">      損益修正益</t>
  </si>
  <si>
    <t xml:space="preserve">  (3) そ の 他 </t>
    <phoneticPr fontId="4"/>
  </si>
  <si>
    <t xml:space="preserve">      特別利益</t>
    <rPh sb="6" eb="8">
      <t>トクベツ</t>
    </rPh>
    <rPh sb="8" eb="10">
      <t>リエキ</t>
    </rPh>
    <phoneticPr fontId="4"/>
  </si>
  <si>
    <t>病院事業収益</t>
  </si>
  <si>
    <t>支　出</t>
  </si>
  <si>
    <t>執 行 済 額</t>
    <rPh sb="0" eb="1">
      <t>マモル</t>
    </rPh>
    <rPh sb="2" eb="3">
      <t>ギョウ</t>
    </rPh>
    <phoneticPr fontId="4"/>
  </si>
  <si>
    <t>支出割合</t>
  </si>
  <si>
    <t>支 出 残 高</t>
  </si>
  <si>
    <t>(A)-(B)</t>
  </si>
  <si>
    <t xml:space="preserve"> 1. 医 業 費 用</t>
  </si>
  <si>
    <t xml:space="preserve">  (1) 給 与 費</t>
  </si>
  <si>
    <t xml:space="preserve">  (2) 材 料 費</t>
  </si>
  <si>
    <t xml:space="preserve">  (3) 経　　費</t>
  </si>
  <si>
    <t xml:space="preserve">  (4) 減価償却費</t>
  </si>
  <si>
    <t xml:space="preserve">  (5) 資産減耗費</t>
  </si>
  <si>
    <t xml:space="preserve">  (6) 研究研修費</t>
  </si>
  <si>
    <t xml:space="preserve"> 2. 医業外費用</t>
  </si>
  <si>
    <t xml:space="preserve">  (1) 支払利息及び</t>
  </si>
  <si>
    <t xml:space="preserve">      企業債取扱諸費</t>
  </si>
  <si>
    <t xml:space="preserve">  (2) 消 費 税</t>
  </si>
  <si>
    <t xml:space="preserve">  (3) 長 期 前 払</t>
    <rPh sb="6" eb="7">
      <t>ナガ</t>
    </rPh>
    <rPh sb="8" eb="9">
      <t>キ</t>
    </rPh>
    <rPh sb="10" eb="11">
      <t>マエ</t>
    </rPh>
    <rPh sb="12" eb="13">
      <t>バライ</t>
    </rPh>
    <phoneticPr fontId="4"/>
  </si>
  <si>
    <t>　　　消費税勘定償却</t>
    <rPh sb="3" eb="6">
      <t>ショウヒゼイ</t>
    </rPh>
    <rPh sb="6" eb="8">
      <t>カンジョウ</t>
    </rPh>
    <rPh sb="8" eb="10">
      <t>ショウキャク</t>
    </rPh>
    <phoneticPr fontId="4"/>
  </si>
  <si>
    <t xml:space="preserve">  (4) 患  者  外</t>
  </si>
  <si>
    <t xml:space="preserve">      給食材料費</t>
  </si>
  <si>
    <t xml:space="preserve">  (5) 雑 損 失</t>
  </si>
  <si>
    <t xml:space="preserve">  (6) 雑 支 出</t>
  </si>
  <si>
    <t>経 常 費 用</t>
    <rPh sb="0" eb="1">
      <t>ヘ</t>
    </rPh>
    <rPh sb="2" eb="3">
      <t>ツネ</t>
    </rPh>
    <rPh sb="4" eb="5">
      <t>ヒ</t>
    </rPh>
    <rPh sb="6" eb="7">
      <t>ヨウ</t>
    </rPh>
    <phoneticPr fontId="4"/>
  </si>
  <si>
    <t xml:space="preserve"> 3. 特 別 損 失</t>
  </si>
  <si>
    <t xml:space="preserve">      売 却 損</t>
  </si>
  <si>
    <t xml:space="preserve">      損益修正損</t>
  </si>
  <si>
    <t xml:space="preserve">  (3) そ　の　他</t>
  </si>
  <si>
    <t xml:space="preserve">      特 別 損 失</t>
  </si>
  <si>
    <t xml:space="preserve"> 4. 予 備 費</t>
  </si>
  <si>
    <t xml:space="preserve">  (1) 予 備 費 </t>
  </si>
  <si>
    <t>病院事業費用</t>
  </si>
  <si>
    <t>　　平成26年度は、公営企業会計制度の見直しによる影響が多大なため、経常収益・経常費用を表示しております。</t>
    <rPh sb="2" eb="4">
      <t>ヘイセイ</t>
    </rPh>
    <rPh sb="6" eb="8">
      <t>ネンド</t>
    </rPh>
    <rPh sb="34" eb="36">
      <t>ケイジョウ</t>
    </rPh>
    <rPh sb="36" eb="38">
      <t>シュウエキ</t>
    </rPh>
    <rPh sb="39" eb="41">
      <t>ケイジョウ</t>
    </rPh>
    <rPh sb="41" eb="43">
      <t>ヒヨウ</t>
    </rPh>
    <rPh sb="44" eb="46">
      <t>ヒョウジ</t>
    </rPh>
    <phoneticPr fontId="4"/>
  </si>
  <si>
    <t>（イ）資本的収入及び支出</t>
  </si>
  <si>
    <t>収  入</t>
  </si>
  <si>
    <t>収入過不足額</t>
    <phoneticPr fontId="4"/>
  </si>
  <si>
    <t xml:space="preserve"> 1. 出 資 金</t>
  </si>
  <si>
    <t xml:space="preserve">  (1) 出 資 金</t>
  </si>
  <si>
    <t xml:space="preserve"> 2. 負 担 金</t>
  </si>
  <si>
    <t xml:space="preserve">  (1) 負 担 金</t>
  </si>
  <si>
    <t xml:space="preserve"> 3. 固 定 資 産</t>
  </si>
  <si>
    <t xml:space="preserve">    売 却 代 金</t>
  </si>
  <si>
    <t xml:space="preserve">  (1) 固 定 資 産</t>
  </si>
  <si>
    <t xml:space="preserve">      売 却 代 金</t>
  </si>
  <si>
    <t xml:space="preserve"> 4. 寄 附 金</t>
  </si>
  <si>
    <t xml:space="preserve">  (1) 寄 附 金</t>
  </si>
  <si>
    <t xml:space="preserve"> 5. 看護師奨学資金</t>
    <rPh sb="6" eb="7">
      <t>シ</t>
    </rPh>
    <phoneticPr fontId="4"/>
  </si>
  <si>
    <t xml:space="preserve">    貸付金　返還金</t>
  </si>
  <si>
    <t xml:space="preserve">  (1) 看護師奨学資金</t>
    <rPh sb="8" eb="9">
      <t>シ</t>
    </rPh>
    <phoneticPr fontId="4"/>
  </si>
  <si>
    <t xml:space="preserve">      貸付金　返還金</t>
  </si>
  <si>
    <t xml:space="preserve"> 6. 他  会  計</t>
  </si>
  <si>
    <t xml:space="preserve">    借　入　金  </t>
  </si>
  <si>
    <t xml:space="preserve">  (1) 他  会  計</t>
  </si>
  <si>
    <t xml:space="preserve">      長期借入金   </t>
  </si>
  <si>
    <t xml:space="preserve"> 7. 企 業 債</t>
  </si>
  <si>
    <t xml:space="preserve">   (1) 企 業 債</t>
  </si>
  <si>
    <t xml:space="preserve">   　　企 業 債</t>
    <phoneticPr fontId="4"/>
  </si>
  <si>
    <t xml:space="preserve"> 8. 補助金</t>
  </si>
  <si>
    <t xml:space="preserve">   (1) 補 助 金</t>
  </si>
  <si>
    <t>資本的収入</t>
  </si>
  <si>
    <t xml:space="preserve"> 1. 建 設 改 良 費</t>
  </si>
  <si>
    <t xml:space="preserve">  (1) 建  設  費</t>
  </si>
  <si>
    <t xml:space="preserve">  (2) 資産購入費</t>
  </si>
  <si>
    <t xml:space="preserve"> 　　 資産購入費</t>
    <phoneticPr fontId="4"/>
  </si>
  <si>
    <t xml:space="preserve"> 2. 償 還 金</t>
  </si>
  <si>
    <t xml:space="preserve">  (1) 企 業 債 </t>
  </si>
  <si>
    <t xml:space="preserve">      償 還 金 </t>
  </si>
  <si>
    <t xml:space="preserve">  (2) 年賦未払金</t>
  </si>
  <si>
    <t xml:space="preserve">  (3) 他会計借入金</t>
    <rPh sb="6" eb="7">
      <t>タ</t>
    </rPh>
    <rPh sb="7" eb="9">
      <t>カイケイ</t>
    </rPh>
    <rPh sb="9" eb="11">
      <t>カリイレ</t>
    </rPh>
    <rPh sb="11" eb="12">
      <t>キン</t>
    </rPh>
    <phoneticPr fontId="4"/>
  </si>
  <si>
    <t xml:space="preserve"> 3. 看護師奨学資金</t>
    <rPh sb="6" eb="7">
      <t>シ</t>
    </rPh>
    <phoneticPr fontId="4"/>
  </si>
  <si>
    <t xml:space="preserve">    貸    付  　金</t>
  </si>
  <si>
    <t xml:space="preserve">      貸　　付　　金 </t>
  </si>
  <si>
    <t>資本的支出</t>
  </si>
  <si>
    <t xml:space="preserve"> 　企 業 債(地方公営企業法第26条
 　の規定による繰越額に係る財源充当額)</t>
    <rPh sb="8" eb="10">
      <t>チホウ</t>
    </rPh>
    <rPh sb="10" eb="12">
      <t>コウエイ</t>
    </rPh>
    <rPh sb="12" eb="14">
      <t>キギョウ</t>
    </rPh>
    <rPh sb="14" eb="15">
      <t>ホウ</t>
    </rPh>
    <rPh sb="15" eb="16">
      <t>ダイ</t>
    </rPh>
    <rPh sb="18" eb="19">
      <t>ジョウ</t>
    </rPh>
    <rPh sb="23" eb="25">
      <t>キテイ</t>
    </rPh>
    <rPh sb="28" eb="30">
      <t>クリコシ</t>
    </rPh>
    <rPh sb="30" eb="31">
      <t>ガク</t>
    </rPh>
    <rPh sb="32" eb="33">
      <t>カカワ</t>
    </rPh>
    <rPh sb="34" eb="36">
      <t>ザイゲン</t>
    </rPh>
    <rPh sb="36" eb="38">
      <t>ジュウトウ</t>
    </rPh>
    <rPh sb="38" eb="39">
      <t>ガク</t>
    </rPh>
    <phoneticPr fontId="4"/>
  </si>
  <si>
    <t xml:space="preserve"> 　　 資産購入費(地方公営企業
　　　　　　法第26条の規定による繰越額)</t>
    <phoneticPr fontId="4"/>
  </si>
  <si>
    <t>３　業務量</t>
    <rPh sb="2" eb="4">
      <t>ギョウム</t>
    </rPh>
    <rPh sb="4" eb="5">
      <t>リョウ</t>
    </rPh>
    <phoneticPr fontId="4"/>
  </si>
  <si>
    <t>（ア）入院患者及び外来患者</t>
    <rPh sb="3" eb="5">
      <t>ニュウイン</t>
    </rPh>
    <rPh sb="5" eb="7">
      <t>カンジャ</t>
    </rPh>
    <rPh sb="7" eb="8">
      <t>オヨ</t>
    </rPh>
    <rPh sb="9" eb="11">
      <t>ガイライ</t>
    </rPh>
    <rPh sb="11" eb="13">
      <t>カンジャ</t>
    </rPh>
    <phoneticPr fontId="4"/>
  </si>
  <si>
    <t>区分</t>
    <rPh sb="0" eb="2">
      <t>クブン</t>
    </rPh>
    <phoneticPr fontId="4"/>
  </si>
  <si>
    <t>　30.4.1～</t>
    <phoneticPr fontId="4"/>
  </si>
  <si>
    <t>　30.10.1～</t>
    <phoneticPr fontId="4"/>
  </si>
  <si>
    <t>合　　計</t>
    <rPh sb="0" eb="1">
      <t>ゴウ</t>
    </rPh>
    <rPh sb="3" eb="4">
      <t>ケイ</t>
    </rPh>
    <phoneticPr fontId="4"/>
  </si>
  <si>
    <t>診療日数</t>
    <rPh sb="0" eb="2">
      <t>シンリョウ</t>
    </rPh>
    <rPh sb="2" eb="4">
      <t>ニッスウ</t>
    </rPh>
    <phoneticPr fontId="4"/>
  </si>
  <si>
    <t xml:space="preserve">30.9.30 </t>
    <phoneticPr fontId="4"/>
  </si>
  <si>
    <t xml:space="preserve">31.3.31 </t>
    <phoneticPr fontId="4"/>
  </si>
  <si>
    <t>一日平均</t>
    <rPh sb="0" eb="2">
      <t>イチニチ</t>
    </rPh>
    <rPh sb="2" eb="4">
      <t>ヘイキン</t>
    </rPh>
    <phoneticPr fontId="4"/>
  </si>
  <si>
    <t>患者延数</t>
    <rPh sb="0" eb="2">
      <t>カンジャ</t>
    </rPh>
    <rPh sb="2" eb="3">
      <t>ノベ</t>
    </rPh>
    <rPh sb="3" eb="4">
      <t>スウ</t>
    </rPh>
    <phoneticPr fontId="4"/>
  </si>
  <si>
    <t>入　　院</t>
    <rPh sb="0" eb="1">
      <t>イリ</t>
    </rPh>
    <rPh sb="3" eb="4">
      <t>イン</t>
    </rPh>
    <phoneticPr fontId="4"/>
  </si>
  <si>
    <t>人</t>
    <rPh sb="0" eb="1">
      <t>ニン</t>
    </rPh>
    <phoneticPr fontId="4"/>
  </si>
  <si>
    <t>人</t>
    <rPh sb="0" eb="1">
      <t>ヒト</t>
    </rPh>
    <phoneticPr fontId="4"/>
  </si>
  <si>
    <t>外　　来</t>
    <rPh sb="0" eb="1">
      <t>ソト</t>
    </rPh>
    <rPh sb="3" eb="4">
      <t>キ</t>
    </rPh>
    <phoneticPr fontId="4"/>
  </si>
  <si>
    <t>（イ）病床利用状況</t>
    <rPh sb="3" eb="5">
      <t>ビョウショウ</t>
    </rPh>
    <rPh sb="5" eb="7">
      <t>リヨウ</t>
    </rPh>
    <rPh sb="7" eb="9">
      <t>ジョウキョウ</t>
    </rPh>
    <phoneticPr fontId="4"/>
  </si>
  <si>
    <t>一　　　　般</t>
    <rPh sb="0" eb="1">
      <t>１</t>
    </rPh>
    <rPh sb="5" eb="6">
      <t>バン</t>
    </rPh>
    <phoneticPr fontId="4"/>
  </si>
  <si>
    <t>許可病床数</t>
    <rPh sb="0" eb="2">
      <t>キョカ</t>
    </rPh>
    <rPh sb="2" eb="5">
      <t>ビョウショウスウ</t>
    </rPh>
    <phoneticPr fontId="4"/>
  </si>
  <si>
    <t>床</t>
    <rPh sb="0" eb="1">
      <t>ユカ</t>
    </rPh>
    <phoneticPr fontId="4"/>
  </si>
  <si>
    <t>利用率</t>
    <rPh sb="0" eb="3">
      <t>リヨウリツ</t>
    </rPh>
    <phoneticPr fontId="4"/>
  </si>
  <si>
    <t>％</t>
    <phoneticPr fontId="4"/>
  </si>
  <si>
    <t>日　数</t>
    <rPh sb="0" eb="1">
      <t>ヒ</t>
    </rPh>
    <rPh sb="2" eb="3">
      <t>カズ</t>
    </rPh>
    <phoneticPr fontId="4"/>
  </si>
  <si>
    <t>日</t>
    <rPh sb="0" eb="1">
      <t>ニチ</t>
    </rPh>
    <phoneticPr fontId="4"/>
  </si>
  <si>
    <t>（ウ）各科別患者利用状況</t>
    <phoneticPr fontId="4"/>
  </si>
  <si>
    <t>単位:人</t>
  </si>
  <si>
    <t>診療科</t>
  </si>
  <si>
    <t>区　　分</t>
    <phoneticPr fontId="4"/>
  </si>
  <si>
    <t>上半期</t>
  </si>
  <si>
    <t>１０ 月</t>
    <phoneticPr fontId="4"/>
  </si>
  <si>
    <t>１１ 月</t>
    <phoneticPr fontId="4"/>
  </si>
  <si>
    <t>１２ 月</t>
  </si>
  <si>
    <t>１ 月</t>
    <phoneticPr fontId="4"/>
  </si>
  <si>
    <t>２ 月</t>
  </si>
  <si>
    <t>３ 月</t>
  </si>
  <si>
    <t>下半期</t>
  </si>
  <si>
    <t>合　計</t>
  </si>
  <si>
    <t>入  　院</t>
    <phoneticPr fontId="4"/>
  </si>
  <si>
    <t>消化器内科</t>
    <rPh sb="0" eb="2">
      <t>ショウカ</t>
    </rPh>
    <rPh sb="2" eb="3">
      <t>キ</t>
    </rPh>
    <rPh sb="3" eb="4">
      <t>ナイ</t>
    </rPh>
    <rPh sb="4" eb="5">
      <t>カ</t>
    </rPh>
    <phoneticPr fontId="9"/>
  </si>
  <si>
    <t>消化器内科</t>
    <rPh sb="0" eb="3">
      <t>ショウカキ</t>
    </rPh>
    <rPh sb="3" eb="5">
      <t>ナイカ</t>
    </rPh>
    <phoneticPr fontId="10"/>
  </si>
  <si>
    <t>外　　来</t>
  </si>
  <si>
    <t>小　　計</t>
  </si>
  <si>
    <t>入  　院</t>
  </si>
  <si>
    <t>呼吸器内科</t>
    <rPh sb="3" eb="4">
      <t>ナイ</t>
    </rPh>
    <phoneticPr fontId="9"/>
  </si>
  <si>
    <t>呼吸器内科</t>
    <rPh sb="0" eb="3">
      <t>コキュウキ</t>
    </rPh>
    <rPh sb="3" eb="5">
      <t>ナイカ</t>
    </rPh>
    <phoneticPr fontId="10"/>
  </si>
  <si>
    <t>循環器内科</t>
    <rPh sb="3" eb="4">
      <t>ナイ</t>
    </rPh>
    <phoneticPr fontId="9"/>
  </si>
  <si>
    <t>循環器内科</t>
    <rPh sb="0" eb="3">
      <t>ジュンカンキ</t>
    </rPh>
    <rPh sb="3" eb="5">
      <t>ナイカ</t>
    </rPh>
    <phoneticPr fontId="10"/>
  </si>
  <si>
    <t>神経内科</t>
    <phoneticPr fontId="9"/>
  </si>
  <si>
    <t>神経内科</t>
    <rPh sb="0" eb="2">
      <t>シンケイ</t>
    </rPh>
    <rPh sb="2" eb="4">
      <t>ナイカ</t>
    </rPh>
    <phoneticPr fontId="10"/>
  </si>
  <si>
    <t>神経内科</t>
  </si>
  <si>
    <t>血液内科</t>
    <rPh sb="0" eb="2">
      <t>ケツエキ</t>
    </rPh>
    <rPh sb="2" eb="4">
      <t>ナイカ</t>
    </rPh>
    <phoneticPr fontId="4"/>
  </si>
  <si>
    <t>内分泌内科</t>
    <rPh sb="3" eb="4">
      <t>ナイ</t>
    </rPh>
    <phoneticPr fontId="9"/>
  </si>
  <si>
    <t>内分泌内科</t>
    <rPh sb="0" eb="3">
      <t>ナイブンピ</t>
    </rPh>
    <rPh sb="3" eb="5">
      <t>ナイカ</t>
    </rPh>
    <phoneticPr fontId="4"/>
  </si>
  <si>
    <t>腎臓内科</t>
    <phoneticPr fontId="9"/>
  </si>
  <si>
    <t>腎臓内科</t>
    <rPh sb="0" eb="2">
      <t>ジンゾウ</t>
    </rPh>
    <rPh sb="2" eb="4">
      <t>ナイカ</t>
    </rPh>
    <phoneticPr fontId="4"/>
  </si>
  <si>
    <t>腎臓内科</t>
  </si>
  <si>
    <t>その他内科</t>
    <phoneticPr fontId="9"/>
  </si>
  <si>
    <t>その他内科</t>
    <rPh sb="0" eb="3">
      <t>ソノタ</t>
    </rPh>
    <rPh sb="3" eb="5">
      <t>ナイカ</t>
    </rPh>
    <phoneticPr fontId="10"/>
  </si>
  <si>
    <t>その他内科</t>
  </si>
  <si>
    <t>小　児　科</t>
    <phoneticPr fontId="9"/>
  </si>
  <si>
    <t>小児科</t>
    <phoneticPr fontId="4"/>
  </si>
  <si>
    <t>小　児　科</t>
  </si>
  <si>
    <t>外　　　科</t>
    <phoneticPr fontId="9"/>
  </si>
  <si>
    <t>外科</t>
    <phoneticPr fontId="4"/>
  </si>
  <si>
    <t>外　　　科</t>
  </si>
  <si>
    <t>整形外科</t>
    <phoneticPr fontId="9"/>
  </si>
  <si>
    <t>整形外科</t>
  </si>
  <si>
    <t>形成外科</t>
    <phoneticPr fontId="9"/>
  </si>
  <si>
    <t>形成外科</t>
    <rPh sb="0" eb="2">
      <t>ケイセイ</t>
    </rPh>
    <rPh sb="2" eb="4">
      <t>ゲカ</t>
    </rPh>
    <phoneticPr fontId="4"/>
  </si>
  <si>
    <t>形成外科</t>
  </si>
  <si>
    <t>脳神経外科</t>
    <phoneticPr fontId="9"/>
  </si>
  <si>
    <t>脳神経外科</t>
    <rPh sb="0" eb="1">
      <t>ノウ</t>
    </rPh>
    <rPh sb="1" eb="3">
      <t>シンケイ</t>
    </rPh>
    <rPh sb="3" eb="5">
      <t>ゲカ</t>
    </rPh>
    <phoneticPr fontId="4"/>
  </si>
  <si>
    <t>脳神経外科</t>
  </si>
  <si>
    <t>緩和ケア内科</t>
    <rPh sb="4" eb="5">
      <t>ナイ</t>
    </rPh>
    <phoneticPr fontId="9"/>
  </si>
  <si>
    <t>緩和ケア内科</t>
    <rPh sb="0" eb="2">
      <t>カンワ</t>
    </rPh>
    <rPh sb="4" eb="6">
      <t>ナイカ</t>
    </rPh>
    <phoneticPr fontId="4"/>
  </si>
  <si>
    <t>皮　膚　科</t>
    <phoneticPr fontId="9"/>
  </si>
  <si>
    <t>皮膚科</t>
    <phoneticPr fontId="4"/>
  </si>
  <si>
    <t>皮　膚　科</t>
  </si>
  <si>
    <t>泌尿器科</t>
    <phoneticPr fontId="9"/>
  </si>
  <si>
    <t>泌尿器科</t>
  </si>
  <si>
    <t>産婦人科</t>
    <phoneticPr fontId="9"/>
  </si>
  <si>
    <t>産婦人科</t>
  </si>
  <si>
    <t>眼　　　科</t>
    <phoneticPr fontId="9"/>
  </si>
  <si>
    <t>眼科</t>
    <phoneticPr fontId="4"/>
  </si>
  <si>
    <t>眼　　　科</t>
  </si>
  <si>
    <t>耳鼻いんこう科</t>
    <phoneticPr fontId="9"/>
  </si>
  <si>
    <t>耳鼻いんこう科</t>
    <phoneticPr fontId="4"/>
  </si>
  <si>
    <t>放射線科</t>
    <phoneticPr fontId="9"/>
  </si>
  <si>
    <t>放 射 線 科</t>
    <rPh sb="0" eb="1">
      <t>ホウ</t>
    </rPh>
    <rPh sb="2" eb="3">
      <t>イ</t>
    </rPh>
    <rPh sb="4" eb="5">
      <t>セン</t>
    </rPh>
    <rPh sb="6" eb="7">
      <t>カ</t>
    </rPh>
    <phoneticPr fontId="4"/>
  </si>
  <si>
    <t>放射線科</t>
  </si>
  <si>
    <t>リハビリ</t>
    <phoneticPr fontId="9"/>
  </si>
  <si>
    <t>ﾘﾊﾋﾞﾘﾃｰｼｮﾝ科</t>
    <rPh sb="10" eb="11">
      <t>カ</t>
    </rPh>
    <phoneticPr fontId="4"/>
  </si>
  <si>
    <t>リハビリ</t>
  </si>
  <si>
    <t>歯科口腔外科</t>
    <phoneticPr fontId="9"/>
  </si>
  <si>
    <t>歯科口腔外科</t>
    <rPh sb="0" eb="2">
      <t>シカ</t>
    </rPh>
    <rPh sb="2" eb="4">
      <t>コウクウ</t>
    </rPh>
    <rPh sb="4" eb="6">
      <t>ゲカ</t>
    </rPh>
    <phoneticPr fontId="4"/>
  </si>
  <si>
    <t>歯科口腔外科</t>
  </si>
  <si>
    <t>全体</t>
    <rPh sb="0" eb="2">
      <t>ゼンタイ</t>
    </rPh>
    <phoneticPr fontId="9"/>
  </si>
  <si>
    <t>合計</t>
    <phoneticPr fontId="4"/>
  </si>
  <si>
    <t>４　令和元年度　予算の概要及び事業方針</t>
    <rPh sb="2" eb="4">
      <t>レイワ</t>
    </rPh>
    <rPh sb="4" eb="5">
      <t>ガン</t>
    </rPh>
    <rPh sb="5" eb="7">
      <t>ネンド</t>
    </rPh>
    <rPh sb="8" eb="10">
      <t>ヨサン</t>
    </rPh>
    <rPh sb="11" eb="13">
      <t>ガイヨウ</t>
    </rPh>
    <rPh sb="13" eb="14">
      <t>オヨ</t>
    </rPh>
    <rPh sb="15" eb="17">
      <t>ジギョウ</t>
    </rPh>
    <rPh sb="17" eb="19">
      <t>ホウシン</t>
    </rPh>
    <phoneticPr fontId="4"/>
  </si>
  <si>
    <t>（ア）予算の概要</t>
    <rPh sb="3" eb="5">
      <t>ヨサン</t>
    </rPh>
    <rPh sb="6" eb="8">
      <t>ガイヨウ</t>
    </rPh>
    <phoneticPr fontId="4"/>
  </si>
  <si>
    <t>収益的収入及び支出</t>
    <rPh sb="0" eb="3">
      <t>シュウエキテキ</t>
    </rPh>
    <rPh sb="3" eb="5">
      <t>シュウニュウ</t>
    </rPh>
    <rPh sb="5" eb="6">
      <t>オヨ</t>
    </rPh>
    <rPh sb="7" eb="9">
      <t>シシュツ</t>
    </rPh>
    <phoneticPr fontId="4"/>
  </si>
  <si>
    <t>収      入</t>
    <rPh sb="0" eb="1">
      <t>オサム</t>
    </rPh>
    <rPh sb="7" eb="8">
      <t>イリ</t>
    </rPh>
    <phoneticPr fontId="4"/>
  </si>
  <si>
    <t>支     出</t>
    <rPh sb="0" eb="1">
      <t>ササ</t>
    </rPh>
    <rPh sb="6" eb="7">
      <t>デ</t>
    </rPh>
    <phoneticPr fontId="4"/>
  </si>
  <si>
    <t>第１款　病院事業収益</t>
    <rPh sb="0" eb="1">
      <t>ダイ</t>
    </rPh>
    <rPh sb="2" eb="3">
      <t>カン</t>
    </rPh>
    <rPh sb="4" eb="6">
      <t>ビョウイン</t>
    </rPh>
    <rPh sb="6" eb="8">
      <t>ジギョウ</t>
    </rPh>
    <rPh sb="8" eb="10">
      <t>シュウエキ</t>
    </rPh>
    <phoneticPr fontId="4"/>
  </si>
  <si>
    <t>94億1,935万円</t>
    <rPh sb="2" eb="3">
      <t>オク</t>
    </rPh>
    <rPh sb="8" eb="10">
      <t>マンエン</t>
    </rPh>
    <phoneticPr fontId="4"/>
  </si>
  <si>
    <t>第１款　病院事業費用</t>
    <rPh sb="0" eb="1">
      <t>ダイ</t>
    </rPh>
    <rPh sb="2" eb="3">
      <t>カン</t>
    </rPh>
    <rPh sb="4" eb="6">
      <t>ビョウイン</t>
    </rPh>
    <rPh sb="6" eb="8">
      <t>ジギョウ</t>
    </rPh>
    <rPh sb="8" eb="10">
      <t>ヒヨウ</t>
    </rPh>
    <phoneticPr fontId="4"/>
  </si>
  <si>
    <t>93億6,069万円</t>
    <rPh sb="2" eb="3">
      <t>オク</t>
    </rPh>
    <rPh sb="8" eb="10">
      <t>マンエン</t>
    </rPh>
    <phoneticPr fontId="4"/>
  </si>
  <si>
    <t>　第１項　医 業 収益</t>
    <rPh sb="1" eb="2">
      <t>ダイ</t>
    </rPh>
    <rPh sb="3" eb="4">
      <t>コウ</t>
    </rPh>
    <rPh sb="5" eb="6">
      <t>イ</t>
    </rPh>
    <rPh sb="7" eb="8">
      <t>ギョウ</t>
    </rPh>
    <rPh sb="9" eb="11">
      <t>シュウエキ</t>
    </rPh>
    <phoneticPr fontId="4"/>
  </si>
  <si>
    <t>84億9,591万円</t>
    <rPh sb="2" eb="3">
      <t>オク</t>
    </rPh>
    <rPh sb="8" eb="10">
      <t>マンエン</t>
    </rPh>
    <phoneticPr fontId="4"/>
  </si>
  <si>
    <t>　第１項　医 業 費用</t>
    <rPh sb="1" eb="2">
      <t>ダイ</t>
    </rPh>
    <rPh sb="3" eb="4">
      <t>コウ</t>
    </rPh>
    <rPh sb="5" eb="6">
      <t>イ</t>
    </rPh>
    <rPh sb="7" eb="8">
      <t>ギョウ</t>
    </rPh>
    <rPh sb="9" eb="11">
      <t>ヒヨウ</t>
    </rPh>
    <phoneticPr fontId="4"/>
  </si>
  <si>
    <t>90億6,443万円</t>
    <rPh sb="2" eb="3">
      <t>オク</t>
    </rPh>
    <rPh sb="8" eb="10">
      <t>マンエン</t>
    </rPh>
    <phoneticPr fontId="4"/>
  </si>
  <si>
    <t>　第２項　医業外収益</t>
    <rPh sb="1" eb="2">
      <t>ダイ</t>
    </rPh>
    <rPh sb="3" eb="4">
      <t>コウ</t>
    </rPh>
    <rPh sb="5" eb="7">
      <t>イギョウ</t>
    </rPh>
    <rPh sb="7" eb="8">
      <t>ガイ</t>
    </rPh>
    <rPh sb="8" eb="10">
      <t>シュウエキ</t>
    </rPh>
    <phoneticPr fontId="4"/>
  </si>
  <si>
    <t>9億2,344万円</t>
    <rPh sb="1" eb="2">
      <t>オク</t>
    </rPh>
    <rPh sb="7" eb="9">
      <t>マンエン</t>
    </rPh>
    <phoneticPr fontId="4"/>
  </si>
  <si>
    <t>　第２項　医業外費用</t>
    <rPh sb="1" eb="2">
      <t>ダイ</t>
    </rPh>
    <rPh sb="3" eb="4">
      <t>コウ</t>
    </rPh>
    <rPh sb="5" eb="7">
      <t>イギョウ</t>
    </rPh>
    <rPh sb="7" eb="8">
      <t>ガイ</t>
    </rPh>
    <rPh sb="8" eb="10">
      <t>ヒヨウ</t>
    </rPh>
    <phoneticPr fontId="4"/>
  </si>
  <si>
    <t>2億9,326万円</t>
    <rPh sb="1" eb="2">
      <t>オク</t>
    </rPh>
    <rPh sb="7" eb="9">
      <t>マンエン</t>
    </rPh>
    <phoneticPr fontId="4"/>
  </si>
  <si>
    <t>　第３項　特 別 利益</t>
    <rPh sb="1" eb="2">
      <t>ダイ</t>
    </rPh>
    <rPh sb="3" eb="4">
      <t>コウ</t>
    </rPh>
    <rPh sb="5" eb="6">
      <t>トク</t>
    </rPh>
    <rPh sb="7" eb="8">
      <t>ベツ</t>
    </rPh>
    <rPh sb="9" eb="11">
      <t>リエキ</t>
    </rPh>
    <phoneticPr fontId="4"/>
  </si>
  <si>
    <t>　第３項　特 別 損失</t>
    <rPh sb="1" eb="2">
      <t>ダイ</t>
    </rPh>
    <rPh sb="3" eb="4">
      <t>コウ</t>
    </rPh>
    <rPh sb="5" eb="6">
      <t>トク</t>
    </rPh>
    <rPh sb="7" eb="8">
      <t>ベツ</t>
    </rPh>
    <rPh sb="9" eb="11">
      <t>ソンシツ</t>
    </rPh>
    <phoneticPr fontId="4"/>
  </si>
  <si>
    <t>　第４項　予  備  費</t>
    <rPh sb="1" eb="2">
      <t>ダイ</t>
    </rPh>
    <rPh sb="3" eb="4">
      <t>コウ</t>
    </rPh>
    <rPh sb="5" eb="6">
      <t>ヨ</t>
    </rPh>
    <rPh sb="8" eb="9">
      <t>ソナエ</t>
    </rPh>
    <rPh sb="11" eb="12">
      <t>ヒ</t>
    </rPh>
    <phoneticPr fontId="4"/>
  </si>
  <si>
    <t>300万円</t>
    <rPh sb="3" eb="5">
      <t>マンエン</t>
    </rPh>
    <phoneticPr fontId="4"/>
  </si>
  <si>
    <t>資本的収入及び支出</t>
    <rPh sb="0" eb="3">
      <t>シホンテキ</t>
    </rPh>
    <rPh sb="3" eb="5">
      <t>シュウニュウ</t>
    </rPh>
    <rPh sb="5" eb="6">
      <t>オヨ</t>
    </rPh>
    <rPh sb="7" eb="9">
      <t>シシュツ</t>
    </rPh>
    <phoneticPr fontId="4"/>
  </si>
  <si>
    <t>第１款　資本的収入</t>
    <rPh sb="0" eb="1">
      <t>ダイ</t>
    </rPh>
    <rPh sb="2" eb="3">
      <t>カン</t>
    </rPh>
    <rPh sb="4" eb="7">
      <t>シホンテキ</t>
    </rPh>
    <rPh sb="7" eb="9">
      <t>シュウニュウ</t>
    </rPh>
    <phoneticPr fontId="4"/>
  </si>
  <si>
    <t>8億705万円</t>
    <rPh sb="1" eb="2">
      <t>オク</t>
    </rPh>
    <rPh sb="5" eb="7">
      <t>マンエン</t>
    </rPh>
    <phoneticPr fontId="4"/>
  </si>
  <si>
    <t>第１款　資本的支出</t>
    <rPh sb="0" eb="1">
      <t>ダイ</t>
    </rPh>
    <rPh sb="2" eb="3">
      <t>カン</t>
    </rPh>
    <rPh sb="4" eb="7">
      <t>シホンテキ</t>
    </rPh>
    <rPh sb="7" eb="9">
      <t>シシュツ</t>
    </rPh>
    <phoneticPr fontId="4"/>
  </si>
  <si>
    <t>11億4万円</t>
    <rPh sb="2" eb="3">
      <t>オク</t>
    </rPh>
    <rPh sb="4" eb="6">
      <t>マンエン</t>
    </rPh>
    <phoneticPr fontId="4"/>
  </si>
  <si>
    <t>　第１項　出  資  金</t>
    <rPh sb="1" eb="2">
      <t>ダイ</t>
    </rPh>
    <rPh sb="3" eb="4">
      <t>コウ</t>
    </rPh>
    <rPh sb="5" eb="6">
      <t>デ</t>
    </rPh>
    <rPh sb="8" eb="9">
      <t>シ</t>
    </rPh>
    <rPh sb="11" eb="12">
      <t>キン</t>
    </rPh>
    <phoneticPr fontId="4"/>
  </si>
  <si>
    <t>1億358万円</t>
    <rPh sb="1" eb="2">
      <t>オク</t>
    </rPh>
    <rPh sb="5" eb="7">
      <t>マンエン</t>
    </rPh>
    <phoneticPr fontId="4"/>
  </si>
  <si>
    <t>　第１項　建設改良費</t>
    <rPh sb="1" eb="2">
      <t>ダイ</t>
    </rPh>
    <rPh sb="3" eb="4">
      <t>コウ</t>
    </rPh>
    <rPh sb="5" eb="7">
      <t>ケンセツ</t>
    </rPh>
    <rPh sb="7" eb="9">
      <t>カイリョウ</t>
    </rPh>
    <rPh sb="9" eb="10">
      <t>ヒ</t>
    </rPh>
    <phoneticPr fontId="4"/>
  </si>
  <si>
    <t>2億15万円</t>
    <rPh sb="1" eb="2">
      <t>オク</t>
    </rPh>
    <rPh sb="4" eb="6">
      <t>マンエン</t>
    </rPh>
    <phoneticPr fontId="4"/>
  </si>
  <si>
    <t>　第２項　負  担  金</t>
    <rPh sb="1" eb="2">
      <t>ダイ</t>
    </rPh>
    <rPh sb="3" eb="4">
      <t>コウ</t>
    </rPh>
    <rPh sb="5" eb="6">
      <t>フ</t>
    </rPh>
    <rPh sb="8" eb="9">
      <t>タン</t>
    </rPh>
    <rPh sb="11" eb="12">
      <t>カネ</t>
    </rPh>
    <phoneticPr fontId="4"/>
  </si>
  <si>
    <t>5億2,347万円</t>
    <rPh sb="1" eb="2">
      <t>オク</t>
    </rPh>
    <rPh sb="7" eb="9">
      <t>マンエン</t>
    </rPh>
    <phoneticPr fontId="4"/>
  </si>
  <si>
    <t>　第２項　償還金</t>
    <rPh sb="1" eb="2">
      <t>ダイ</t>
    </rPh>
    <rPh sb="3" eb="4">
      <t>コウ</t>
    </rPh>
    <rPh sb="5" eb="8">
      <t>ショウカンキン</t>
    </rPh>
    <phoneticPr fontId="4"/>
  </si>
  <si>
    <t>8億8,249万円</t>
    <rPh sb="1" eb="2">
      <t>オク</t>
    </rPh>
    <rPh sb="7" eb="9">
      <t>マンエン</t>
    </rPh>
    <phoneticPr fontId="4"/>
  </si>
  <si>
    <t>　第３項　固定資産売却代金</t>
    <rPh sb="1" eb="2">
      <t>ダイ</t>
    </rPh>
    <rPh sb="3" eb="4">
      <t>コウ</t>
    </rPh>
    <rPh sb="5" eb="7">
      <t>コテイ</t>
    </rPh>
    <rPh sb="7" eb="9">
      <t>シサン</t>
    </rPh>
    <rPh sb="9" eb="11">
      <t>バイキャク</t>
    </rPh>
    <rPh sb="11" eb="13">
      <t>ダイキン</t>
    </rPh>
    <phoneticPr fontId="4"/>
  </si>
  <si>
    <t>　第３項　看護師奨学資金</t>
    <rPh sb="1" eb="2">
      <t>ダイ</t>
    </rPh>
    <rPh sb="3" eb="4">
      <t>コウ</t>
    </rPh>
    <rPh sb="5" eb="7">
      <t>カンゴ</t>
    </rPh>
    <rPh sb="7" eb="8">
      <t>シ</t>
    </rPh>
    <rPh sb="8" eb="10">
      <t>ショウガク</t>
    </rPh>
    <rPh sb="10" eb="12">
      <t>シキン</t>
    </rPh>
    <phoneticPr fontId="4"/>
  </si>
  <si>
    <t>　第４項　寄  附  金</t>
    <rPh sb="1" eb="2">
      <t>ダイ</t>
    </rPh>
    <rPh sb="3" eb="4">
      <t>コウ</t>
    </rPh>
    <rPh sb="5" eb="6">
      <t>ヤドリキ</t>
    </rPh>
    <rPh sb="8" eb="9">
      <t>フ</t>
    </rPh>
    <rPh sb="11" eb="12">
      <t>キン</t>
    </rPh>
    <phoneticPr fontId="4"/>
  </si>
  <si>
    <t>　　　　　貸付金</t>
    <rPh sb="5" eb="7">
      <t>カシツケ</t>
    </rPh>
    <rPh sb="7" eb="8">
      <t>キン</t>
    </rPh>
    <phoneticPr fontId="4"/>
  </si>
  <si>
    <t>1,740万円</t>
    <rPh sb="5" eb="7">
      <t>マンエン</t>
    </rPh>
    <phoneticPr fontId="4"/>
  </si>
  <si>
    <t>　第５項　看護師奨学資金</t>
    <rPh sb="1" eb="2">
      <t>ダイ</t>
    </rPh>
    <rPh sb="3" eb="4">
      <t>コウ</t>
    </rPh>
    <rPh sb="5" eb="7">
      <t>カンゴ</t>
    </rPh>
    <rPh sb="7" eb="8">
      <t>シ</t>
    </rPh>
    <rPh sb="8" eb="10">
      <t>ショウガク</t>
    </rPh>
    <rPh sb="10" eb="12">
      <t>シキン</t>
    </rPh>
    <phoneticPr fontId="4"/>
  </si>
  <si>
    <t>　　　　　貸付金返還金</t>
    <rPh sb="5" eb="7">
      <t>カシツケ</t>
    </rPh>
    <rPh sb="7" eb="8">
      <t>キン</t>
    </rPh>
    <rPh sb="8" eb="10">
      <t>ヘンカン</t>
    </rPh>
    <rPh sb="10" eb="11">
      <t>キン</t>
    </rPh>
    <phoneticPr fontId="4"/>
  </si>
  <si>
    <t>　第６項　他会計借入金</t>
    <rPh sb="1" eb="2">
      <t>ダイ</t>
    </rPh>
    <rPh sb="3" eb="4">
      <t>コウ</t>
    </rPh>
    <rPh sb="5" eb="8">
      <t>タカイケイ</t>
    </rPh>
    <rPh sb="8" eb="10">
      <t>カリイレ</t>
    </rPh>
    <rPh sb="10" eb="11">
      <t>キン</t>
    </rPh>
    <phoneticPr fontId="4"/>
  </si>
  <si>
    <t>　第７項　企  業  債</t>
    <rPh sb="1" eb="2">
      <t>ダイ</t>
    </rPh>
    <rPh sb="3" eb="4">
      <t>コウ</t>
    </rPh>
    <rPh sb="5" eb="6">
      <t>クワダ</t>
    </rPh>
    <rPh sb="8" eb="9">
      <t>ギョウ</t>
    </rPh>
    <rPh sb="11" eb="12">
      <t>サイ</t>
    </rPh>
    <phoneticPr fontId="4"/>
  </si>
  <si>
    <t>1億8,000万円</t>
    <rPh sb="1" eb="2">
      <t>オク</t>
    </rPh>
    <rPh sb="7" eb="9">
      <t>マンエン</t>
    </rPh>
    <phoneticPr fontId="4"/>
  </si>
  <si>
    <t>　第８項　補  助  金</t>
    <rPh sb="1" eb="2">
      <t>ダイ</t>
    </rPh>
    <rPh sb="3" eb="4">
      <t>コウ</t>
    </rPh>
    <rPh sb="5" eb="6">
      <t>タスク</t>
    </rPh>
    <rPh sb="8" eb="9">
      <t>スケ</t>
    </rPh>
    <rPh sb="11" eb="12">
      <t>カネ</t>
    </rPh>
    <phoneticPr fontId="4"/>
  </si>
  <si>
    <t>（イ）　事業方針</t>
    <rPh sb="4" eb="6">
      <t>ジギョウ</t>
    </rPh>
    <rPh sb="6" eb="8">
      <t>ホウシン</t>
    </rPh>
    <phoneticPr fontId="4"/>
  </si>
  <si>
    <t>（１）稼働病床数</t>
    <rPh sb="3" eb="5">
      <t>カドウ</t>
    </rPh>
    <rPh sb="5" eb="6">
      <t>ビョウ</t>
    </rPh>
    <rPh sb="6" eb="7">
      <t>ユカ</t>
    </rPh>
    <rPh sb="7" eb="8">
      <t>スウ</t>
    </rPh>
    <phoneticPr fontId="4"/>
  </si>
  <si>
    <t>一般病床</t>
    <rPh sb="0" eb="2">
      <t>イッパン</t>
    </rPh>
    <rPh sb="2" eb="4">
      <t>ビョウショウ</t>
    </rPh>
    <phoneticPr fontId="4"/>
  </si>
  <si>
    <t>（２）年間患者数</t>
    <rPh sb="3" eb="5">
      <t>ネンカン</t>
    </rPh>
    <rPh sb="5" eb="8">
      <t>カンジャスウ</t>
    </rPh>
    <phoneticPr fontId="4"/>
  </si>
  <si>
    <t>入院患者</t>
    <rPh sb="0" eb="2">
      <t>ニュウイン</t>
    </rPh>
    <rPh sb="2" eb="4">
      <t>カンジャ</t>
    </rPh>
    <phoneticPr fontId="4"/>
  </si>
  <si>
    <t>外来患者</t>
    <rPh sb="0" eb="2">
      <t>ガイライ</t>
    </rPh>
    <rPh sb="2" eb="4">
      <t>カンジャ</t>
    </rPh>
    <phoneticPr fontId="4"/>
  </si>
  <si>
    <t>（３）一日平均患者数</t>
    <rPh sb="3" eb="5">
      <t>イチニチ</t>
    </rPh>
    <rPh sb="5" eb="7">
      <t>ヘイキン</t>
    </rPh>
    <rPh sb="7" eb="10">
      <t>カンジャスウ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</si>
</sst>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;&quot;△ &quot;#,##0"/>
    <numFmt numFmtId="177" formatCode="0.0;&quot;△ &quot;0.0"/>
    <numFmt numFmtId="178" formatCode="#,##0.0;&quot;△ &quot;#,##0.0"/>
    <numFmt numFmtId="179" formatCode="#,##0_ "/>
    <numFmt numFmtId="180" formatCode="#,##0.0_ "/>
    <numFmt numFmtId="181" formatCode="0.0_ "/>
    <numFmt numFmtId="182" formatCode="#,##0_);[Red]\(#,##0\)"/>
    <numFmt numFmtId="183" formatCode="#,##0.0_);[Red]\(#,##0.0\)"/>
    <numFmt numFmtId="184" formatCode="#,##0.0"/>
  </numFmts>
  <fonts count="14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0"/>
      <color indexed="10"/>
      <name val="ＭＳ 明朝"/>
      <family val="1"/>
      <charset val="128"/>
    </font>
    <font>
      <sz val="6"/>
      <name val="ＭＳ 明朝"/>
      <family val="2"/>
      <charset val="128"/>
    </font>
    <font>
      <sz val="6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color indexed="8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8" fillId="0" borderId="0" applyFill="0" applyBorder="0" applyAlignment="0" applyProtection="0">
      <alignment vertical="center"/>
    </xf>
  </cellStyleXfs>
  <cellXfs count="218">
    <xf numFmtId="0" fontId="0" fillId="0" borderId="0" xfId="0">
      <alignment vertical="center"/>
    </xf>
    <xf numFmtId="0" fontId="2" fillId="0" borderId="0" xfId="0" applyFont="1" applyFill="1" applyAlignment="1"/>
    <xf numFmtId="0" fontId="5" fillId="0" borderId="0" xfId="0" applyFont="1" applyFill="1" applyAlignment="1"/>
    <xf numFmtId="0" fontId="5" fillId="0" borderId="1" xfId="0" applyFont="1" applyFill="1" applyBorder="1" applyAlignment="1"/>
    <xf numFmtId="0" fontId="5" fillId="0" borderId="2" xfId="0" applyFont="1" applyFill="1" applyBorder="1" applyAlignment="1"/>
    <xf numFmtId="0" fontId="5" fillId="0" borderId="3" xfId="0" applyFont="1" applyFill="1" applyBorder="1" applyAlignment="1"/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/>
    <xf numFmtId="0" fontId="5" fillId="0" borderId="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/>
    <xf numFmtId="0" fontId="5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/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/>
    <xf numFmtId="0" fontId="2" fillId="0" borderId="8" xfId="0" applyFont="1" applyFill="1" applyBorder="1" applyAlignment="1">
      <alignment horizontal="right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right"/>
    </xf>
    <xf numFmtId="176" fontId="5" fillId="0" borderId="8" xfId="0" applyNumberFormat="1" applyFont="1" applyFill="1" applyBorder="1" applyAlignment="1"/>
    <xf numFmtId="177" fontId="5" fillId="0" borderId="9" xfId="0" applyNumberFormat="1" applyFont="1" applyFill="1" applyBorder="1" applyAlignment="1"/>
    <xf numFmtId="176" fontId="2" fillId="0" borderId="8" xfId="0" applyNumberFormat="1" applyFont="1" applyFill="1" applyBorder="1" applyAlignment="1"/>
    <xf numFmtId="176" fontId="5" fillId="0" borderId="6" xfId="0" applyNumberFormat="1" applyFont="1" applyFill="1" applyBorder="1" applyAlignment="1"/>
    <xf numFmtId="177" fontId="5" fillId="0" borderId="7" xfId="0" applyNumberFormat="1" applyFont="1" applyFill="1" applyBorder="1" applyAlignment="1"/>
    <xf numFmtId="176" fontId="5" fillId="0" borderId="2" xfId="0" applyNumberFormat="1" applyFont="1" applyFill="1" applyBorder="1" applyAlignment="1"/>
    <xf numFmtId="177" fontId="5" fillId="0" borderId="5" xfId="0" applyNumberFormat="1" applyFont="1" applyFill="1" applyBorder="1" applyAlignment="1"/>
    <xf numFmtId="176" fontId="2" fillId="0" borderId="6" xfId="0" applyNumberFormat="1" applyFont="1" applyFill="1" applyBorder="1" applyAlignment="1"/>
    <xf numFmtId="0" fontId="5" fillId="0" borderId="0" xfId="0" applyFont="1" applyFill="1" applyBorder="1" applyAlignment="1"/>
    <xf numFmtId="0" fontId="5" fillId="0" borderId="10" xfId="0" applyFont="1" applyFill="1" applyBorder="1" applyAlignment="1"/>
    <xf numFmtId="176" fontId="5" fillId="0" borderId="10" xfId="0" applyNumberFormat="1" applyFont="1" applyFill="1" applyBorder="1" applyAlignment="1"/>
    <xf numFmtId="177" fontId="5" fillId="0" borderId="11" xfId="0" applyNumberFormat="1" applyFont="1" applyFill="1" applyBorder="1" applyAlignment="1"/>
    <xf numFmtId="177" fontId="5" fillId="0" borderId="9" xfId="0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176" fontId="2" fillId="0" borderId="2" xfId="0" applyNumberFormat="1" applyFont="1" applyFill="1" applyBorder="1" applyAlignment="1"/>
    <xf numFmtId="3" fontId="5" fillId="0" borderId="6" xfId="0" applyNumberFormat="1" applyFont="1" applyFill="1" applyBorder="1" applyAlignment="1"/>
    <xf numFmtId="0" fontId="5" fillId="0" borderId="0" xfId="0" applyFont="1" applyFill="1" applyBorder="1" applyAlignment="1">
      <alignment horizontal="center"/>
    </xf>
    <xf numFmtId="176" fontId="5" fillId="0" borderId="0" xfId="0" applyNumberFormat="1" applyFont="1" applyFill="1" applyBorder="1" applyAlignment="1"/>
    <xf numFmtId="177" fontId="5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left"/>
    </xf>
    <xf numFmtId="178" fontId="5" fillId="0" borderId="9" xfId="0" applyNumberFormat="1" applyFont="1" applyFill="1" applyBorder="1" applyAlignment="1"/>
    <xf numFmtId="178" fontId="5" fillId="0" borderId="7" xfId="0" applyNumberFormat="1" applyFont="1" applyFill="1" applyBorder="1" applyAlignment="1"/>
    <xf numFmtId="178" fontId="5" fillId="0" borderId="9" xfId="0" applyNumberFormat="1" applyFont="1" applyFill="1" applyBorder="1" applyAlignment="1">
      <alignment shrinkToFit="1"/>
    </xf>
    <xf numFmtId="178" fontId="5" fillId="0" borderId="7" xfId="0" applyNumberFormat="1" applyFont="1" applyFill="1" applyBorder="1" applyAlignment="1">
      <alignment shrinkToFit="1"/>
    </xf>
    <xf numFmtId="176" fontId="5" fillId="0" borderId="6" xfId="1" applyNumberFormat="1" applyFont="1" applyFill="1" applyBorder="1" applyAlignment="1"/>
    <xf numFmtId="176" fontId="5" fillId="0" borderId="8" xfId="1" applyNumberFormat="1" applyFont="1" applyFill="1" applyBorder="1" applyAlignment="1"/>
    <xf numFmtId="176" fontId="2" fillId="0" borderId="8" xfId="1" applyNumberFormat="1" applyFont="1" applyFill="1" applyBorder="1" applyAlignment="1"/>
    <xf numFmtId="176" fontId="2" fillId="0" borderId="6" xfId="1" applyNumberFormat="1" applyFont="1" applyFill="1" applyBorder="1" applyAlignment="1"/>
    <xf numFmtId="0" fontId="5" fillId="0" borderId="8" xfId="0" applyFont="1" applyFill="1" applyBorder="1" applyAlignment="1">
      <alignment vertical="center" wrapText="1"/>
    </xf>
    <xf numFmtId="176" fontId="2" fillId="2" borderId="8" xfId="0" applyNumberFormat="1" applyFont="1" applyFill="1" applyBorder="1" applyAlignment="1"/>
    <xf numFmtId="0" fontId="5" fillId="0" borderId="8" xfId="0" applyFont="1" applyFill="1" applyBorder="1" applyAlignment="1">
      <alignment wrapText="1"/>
    </xf>
    <xf numFmtId="176" fontId="5" fillId="0" borderId="5" xfId="0" applyNumberFormat="1" applyFont="1" applyFill="1" applyBorder="1" applyAlignment="1"/>
    <xf numFmtId="176" fontId="5" fillId="0" borderId="9" xfId="0" applyNumberFormat="1" applyFont="1" applyFill="1" applyBorder="1" applyAlignment="1"/>
    <xf numFmtId="0" fontId="6" fillId="0" borderId="0" xfId="0" applyFont="1" applyFill="1" applyAlignment="1"/>
    <xf numFmtId="0" fontId="6" fillId="0" borderId="6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right" shrinkToFit="1"/>
    </xf>
    <xf numFmtId="0" fontId="6" fillId="0" borderId="8" xfId="0" applyFont="1" applyFill="1" applyBorder="1" applyAlignment="1"/>
    <xf numFmtId="0" fontId="6" fillId="0" borderId="0" xfId="0" applyFont="1" applyFill="1" applyBorder="1" applyAlignment="1"/>
    <xf numFmtId="0" fontId="6" fillId="0" borderId="0" xfId="0" applyFont="1" applyFill="1" applyAlignment="1">
      <alignment vertical="center"/>
    </xf>
    <xf numFmtId="176" fontId="6" fillId="0" borderId="6" xfId="0" applyNumberFormat="1" applyFont="1" applyFill="1" applyBorder="1" applyAlignment="1"/>
    <xf numFmtId="176" fontId="6" fillId="0" borderId="6" xfId="1" applyNumberFormat="1" applyFont="1" applyFill="1" applyBorder="1" applyAlignment="1"/>
    <xf numFmtId="179" fontId="2" fillId="0" borderId="5" xfId="0" applyNumberFormat="1" applyFont="1" applyFill="1" applyBorder="1" applyAlignment="1">
      <alignment horizontal="right"/>
    </xf>
    <xf numFmtId="179" fontId="2" fillId="0" borderId="17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distributed"/>
    </xf>
    <xf numFmtId="3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/>
    <xf numFmtId="0" fontId="5" fillId="0" borderId="0" xfId="0" applyFont="1" applyFill="1" applyBorder="1" applyAlignment="1">
      <alignment shrinkToFit="1"/>
    </xf>
    <xf numFmtId="0" fontId="7" fillId="0" borderId="0" xfId="0" applyFont="1" applyFill="1" applyAlignment="1"/>
    <xf numFmtId="0" fontId="6" fillId="0" borderId="2" xfId="0" applyFont="1" applyFill="1" applyBorder="1" applyAlignment="1"/>
    <xf numFmtId="0" fontId="6" fillId="0" borderId="12" xfId="0" applyFont="1" applyFill="1" applyBorder="1" applyAlignment="1"/>
    <xf numFmtId="0" fontId="6" fillId="0" borderId="13" xfId="0" applyFont="1" applyFill="1" applyBorder="1" applyAlignment="1"/>
    <xf numFmtId="0" fontId="6" fillId="0" borderId="1" xfId="0" applyFont="1" applyFill="1" applyBorder="1" applyAlignment="1"/>
    <xf numFmtId="0" fontId="6" fillId="0" borderId="15" xfId="0" applyFont="1" applyFill="1" applyBorder="1" applyAlignment="1"/>
    <xf numFmtId="0" fontId="6" fillId="0" borderId="5" xfId="0" applyFont="1" applyFill="1" applyBorder="1" applyAlignment="1">
      <alignment horizontal="center"/>
    </xf>
    <xf numFmtId="0" fontId="6" fillId="0" borderId="16" xfId="0" applyFont="1" applyFill="1" applyBorder="1" applyAlignment="1"/>
    <xf numFmtId="0" fontId="6" fillId="0" borderId="17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9" xfId="0" applyFont="1" applyFill="1" applyBorder="1" applyAlignment="1"/>
    <xf numFmtId="49" fontId="6" fillId="0" borderId="16" xfId="0" applyNumberFormat="1" applyFont="1" applyFill="1" applyBorder="1" applyAlignment="1"/>
    <xf numFmtId="0" fontId="6" fillId="0" borderId="0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distributed" indent="1"/>
    </xf>
    <xf numFmtId="3" fontId="5" fillId="0" borderId="6" xfId="0" applyNumberFormat="1" applyFont="1" applyFill="1" applyBorder="1" applyAlignment="1">
      <alignment horizontal="center"/>
    </xf>
    <xf numFmtId="3" fontId="2" fillId="0" borderId="6" xfId="0" applyNumberFormat="1" applyFont="1" applyFill="1" applyBorder="1" applyAlignment="1"/>
    <xf numFmtId="3" fontId="5" fillId="0" borderId="2" xfId="0" applyNumberFormat="1" applyFont="1" applyFill="1" applyBorder="1" applyAlignment="1"/>
    <xf numFmtId="3" fontId="2" fillId="0" borderId="5" xfId="0" applyNumberFormat="1" applyFont="1" applyFill="1" applyBorder="1" applyAlignment="1"/>
    <xf numFmtId="0" fontId="5" fillId="0" borderId="18" xfId="0" applyFont="1" applyFill="1" applyBorder="1" applyAlignment="1">
      <alignment horizontal="center"/>
    </xf>
    <xf numFmtId="3" fontId="2" fillId="0" borderId="18" xfId="0" applyNumberFormat="1" applyFont="1" applyFill="1" applyBorder="1" applyAlignment="1"/>
    <xf numFmtId="3" fontId="5" fillId="0" borderId="18" xfId="0" applyNumberFormat="1" applyFont="1" applyFill="1" applyBorder="1" applyAlignment="1"/>
    <xf numFmtId="3" fontId="2" fillId="0" borderId="19" xfId="0" applyNumberFormat="1" applyFont="1" applyFill="1" applyBorder="1" applyAlignment="1"/>
    <xf numFmtId="0" fontId="5" fillId="0" borderId="8" xfId="0" applyFont="1" applyFill="1" applyBorder="1" applyAlignment="1">
      <alignment horizontal="distributed" indent="1"/>
    </xf>
    <xf numFmtId="3" fontId="5" fillId="0" borderId="8" xfId="0" applyNumberFormat="1" applyFont="1" applyFill="1" applyBorder="1" applyAlignment="1"/>
    <xf numFmtId="3" fontId="5" fillId="0" borderId="9" xfId="0" applyNumberFormat="1" applyFont="1" applyFill="1" applyBorder="1" applyAlignment="1"/>
    <xf numFmtId="0" fontId="5" fillId="2" borderId="6" xfId="0" applyFont="1" applyFill="1" applyBorder="1" applyAlignment="1">
      <alignment horizontal="distributed" indent="1"/>
    </xf>
    <xf numFmtId="3" fontId="5" fillId="2" borderId="6" xfId="0" applyNumberFormat="1" applyFont="1" applyFill="1" applyBorder="1" applyAlignment="1">
      <alignment horizontal="center"/>
    </xf>
    <xf numFmtId="3" fontId="2" fillId="2" borderId="6" xfId="0" applyNumberFormat="1" applyFont="1" applyFill="1" applyBorder="1" applyAlignment="1"/>
    <xf numFmtId="3" fontId="5" fillId="2" borderId="6" xfId="0" applyNumberFormat="1" applyFont="1" applyFill="1" applyBorder="1" applyAlignment="1"/>
    <xf numFmtId="3" fontId="5" fillId="2" borderId="2" xfId="0" applyNumberFormat="1" applyFont="1" applyFill="1" applyBorder="1" applyAlignment="1"/>
    <xf numFmtId="3" fontId="2" fillId="2" borderId="5" xfId="0" applyNumberFormat="1" applyFont="1" applyFill="1" applyBorder="1" applyAlignment="1"/>
    <xf numFmtId="0" fontId="5" fillId="2" borderId="18" xfId="0" applyFont="1" applyFill="1" applyBorder="1" applyAlignment="1">
      <alignment horizontal="center"/>
    </xf>
    <xf numFmtId="3" fontId="2" fillId="2" borderId="18" xfId="0" applyNumberFormat="1" applyFont="1" applyFill="1" applyBorder="1" applyAlignment="1"/>
    <xf numFmtId="3" fontId="5" fillId="2" borderId="18" xfId="0" applyNumberFormat="1" applyFont="1" applyFill="1" applyBorder="1" applyAlignment="1"/>
    <xf numFmtId="3" fontId="2" fillId="2" borderId="19" xfId="0" applyNumberFormat="1" applyFont="1" applyFill="1" applyBorder="1" applyAlignment="1"/>
    <xf numFmtId="0" fontId="5" fillId="2" borderId="8" xfId="0" applyFont="1" applyFill="1" applyBorder="1" applyAlignment="1">
      <alignment horizontal="center"/>
    </xf>
    <xf numFmtId="3" fontId="5" fillId="2" borderId="8" xfId="0" applyNumberFormat="1" applyFont="1" applyFill="1" applyBorder="1" applyAlignment="1"/>
    <xf numFmtId="3" fontId="5" fillId="2" borderId="9" xfId="0" applyNumberFormat="1" applyFont="1" applyFill="1" applyBorder="1" applyAlignment="1"/>
    <xf numFmtId="0" fontId="5" fillId="0" borderId="5" xfId="0" applyFont="1" applyFill="1" applyBorder="1" applyAlignment="1">
      <alignment horizontal="distributed" indent="1"/>
    </xf>
    <xf numFmtId="0" fontId="5" fillId="0" borderId="7" xfId="0" applyFont="1" applyFill="1" applyBorder="1" applyAlignment="1">
      <alignment horizontal="distributed" indent="1"/>
    </xf>
    <xf numFmtId="0" fontId="5" fillId="0" borderId="9" xfId="0" applyFont="1" applyFill="1" applyBorder="1" applyAlignment="1">
      <alignment horizontal="distributed" indent="1"/>
    </xf>
    <xf numFmtId="0" fontId="5" fillId="0" borderId="6" xfId="0" applyFont="1" applyFill="1" applyBorder="1" applyAlignment="1">
      <alignment horizontal="distributed" indent="1" shrinkToFit="1"/>
    </xf>
    <xf numFmtId="3" fontId="5" fillId="0" borderId="5" xfId="0" applyNumberFormat="1" applyFont="1" applyFill="1" applyBorder="1" applyAlignment="1"/>
    <xf numFmtId="3" fontId="5" fillId="0" borderId="19" xfId="0" applyNumberFormat="1" applyFont="1" applyFill="1" applyBorder="1" applyAlignment="1"/>
    <xf numFmtId="0" fontId="7" fillId="0" borderId="0" xfId="0" applyFont="1" applyFill="1" applyBorder="1" applyAlignment="1"/>
    <xf numFmtId="38" fontId="7" fillId="0" borderId="0" xfId="2" applyFont="1" applyBorder="1" applyAlignment="1">
      <alignment vertical="center" shrinkToFit="1"/>
    </xf>
    <xf numFmtId="38" fontId="11" fillId="2" borderId="0" xfId="2" applyFont="1" applyFill="1" applyBorder="1" applyAlignment="1">
      <alignment vertical="center" shrinkToFit="1"/>
    </xf>
    <xf numFmtId="38" fontId="12" fillId="2" borderId="0" xfId="2" applyFont="1" applyFill="1" applyBorder="1" applyAlignment="1">
      <alignment vertical="center" shrinkToFit="1"/>
    </xf>
    <xf numFmtId="38" fontId="11" fillId="0" borderId="0" xfId="1" applyFont="1" applyBorder="1" applyAlignment="1">
      <alignment vertical="center" shrinkToFit="1"/>
    </xf>
    <xf numFmtId="38" fontId="11" fillId="2" borderId="0" xfId="1" applyFont="1" applyFill="1" applyBorder="1" applyAlignment="1">
      <alignment vertical="center" shrinkToFit="1"/>
    </xf>
    <xf numFmtId="38" fontId="12" fillId="2" borderId="0" xfId="1" applyFont="1" applyFill="1" applyBorder="1" applyAlignment="1">
      <alignment vertical="center" shrinkToFit="1"/>
    </xf>
    <xf numFmtId="38" fontId="11" fillId="0" borderId="0" xfId="1" applyFont="1" applyFill="1" applyBorder="1" applyAlignment="1">
      <alignment vertical="center" shrinkToFit="1"/>
    </xf>
    <xf numFmtId="38" fontId="12" fillId="0" borderId="0" xfId="1" applyFont="1" applyFill="1" applyBorder="1" applyAlignment="1">
      <alignment vertical="center" shrinkToFit="1"/>
    </xf>
    <xf numFmtId="38" fontId="11" fillId="0" borderId="0" xfId="2" applyFont="1" applyBorder="1" applyAlignment="1">
      <alignment vertical="center" shrinkToFit="1"/>
    </xf>
    <xf numFmtId="38" fontId="12" fillId="0" borderId="0" xfId="2" applyFont="1" applyBorder="1" applyAlignment="1">
      <alignment vertical="center" shrinkToFit="1"/>
    </xf>
    <xf numFmtId="38" fontId="7" fillId="0" borderId="0" xfId="1" applyFont="1" applyBorder="1" applyAlignment="1">
      <alignment vertical="center" shrinkToFit="1"/>
    </xf>
    <xf numFmtId="38" fontId="12" fillId="0" borderId="0" xfId="1" applyFont="1" applyBorder="1" applyAlignment="1">
      <alignment vertical="center" shrinkToFit="1"/>
    </xf>
    <xf numFmtId="0" fontId="6" fillId="0" borderId="3" xfId="0" applyFont="1" applyFill="1" applyBorder="1" applyAlignment="1"/>
    <xf numFmtId="0" fontId="6" fillId="0" borderId="4" xfId="0" applyFont="1" applyFill="1" applyBorder="1" applyAlignment="1"/>
    <xf numFmtId="0" fontId="6" fillId="0" borderId="6" xfId="0" applyFont="1" applyFill="1" applyBorder="1" applyAlignment="1"/>
    <xf numFmtId="0" fontId="6" fillId="0" borderId="14" xfId="0" applyFont="1" applyFill="1" applyBorder="1" applyAlignment="1"/>
    <xf numFmtId="0" fontId="6" fillId="0" borderId="16" xfId="0" applyFont="1" applyFill="1" applyBorder="1" applyAlignment="1">
      <alignment horizontal="right"/>
    </xf>
    <xf numFmtId="0" fontId="6" fillId="0" borderId="13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14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179" fontId="6" fillId="0" borderId="3" xfId="0" applyNumberFormat="1" applyFont="1" applyFill="1" applyBorder="1" applyAlignment="1">
      <alignment horizontal="right"/>
    </xf>
    <xf numFmtId="179" fontId="6" fillId="0" borderId="4" xfId="0" applyNumberFormat="1" applyFont="1" applyFill="1" applyBorder="1" applyAlignment="1">
      <alignment horizontal="right"/>
    </xf>
    <xf numFmtId="180" fontId="6" fillId="0" borderId="3" xfId="0" applyNumberFormat="1" applyFont="1" applyFill="1" applyBorder="1" applyAlignment="1">
      <alignment horizontal="right"/>
    </xf>
    <xf numFmtId="180" fontId="6" fillId="0" borderId="4" xfId="0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81" fontId="6" fillId="0" borderId="3" xfId="0" applyNumberFormat="1" applyFont="1" applyFill="1" applyBorder="1" applyAlignment="1">
      <alignment horizontal="right"/>
    </xf>
    <xf numFmtId="181" fontId="6" fillId="0" borderId="4" xfId="0" applyNumberFormat="1" applyFont="1" applyFill="1" applyBorder="1" applyAlignment="1">
      <alignment horizontal="right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82" fontId="2" fillId="0" borderId="2" xfId="0" applyNumberFormat="1" applyFont="1" applyFill="1" applyBorder="1" applyAlignment="1">
      <alignment horizontal="right"/>
    </xf>
    <xf numFmtId="182" fontId="2" fillId="0" borderId="12" xfId="0" applyNumberFormat="1" applyFont="1" applyFill="1" applyBorder="1" applyAlignment="1">
      <alignment horizontal="right"/>
    </xf>
    <xf numFmtId="179" fontId="2" fillId="0" borderId="2" xfId="0" applyNumberFormat="1" applyFont="1" applyFill="1" applyBorder="1" applyAlignment="1">
      <alignment horizontal="right"/>
    </xf>
    <xf numFmtId="179" fontId="2" fillId="0" borderId="12" xfId="0" applyNumberFormat="1" applyFont="1" applyFill="1" applyBorder="1" applyAlignment="1">
      <alignment horizontal="right"/>
    </xf>
    <xf numFmtId="182" fontId="6" fillId="0" borderId="3" xfId="0" applyNumberFormat="1" applyFont="1" applyFill="1" applyBorder="1" applyAlignment="1">
      <alignment horizontal="right"/>
    </xf>
    <xf numFmtId="182" fontId="6" fillId="0" borderId="4" xfId="0" applyNumberFormat="1" applyFont="1" applyFill="1" applyBorder="1" applyAlignment="1">
      <alignment horizontal="right"/>
    </xf>
    <xf numFmtId="182" fontId="2" fillId="0" borderId="3" xfId="0" applyNumberFormat="1" applyFont="1" applyFill="1" applyBorder="1" applyAlignment="1">
      <alignment horizontal="right"/>
    </xf>
    <xf numFmtId="182" fontId="2" fillId="0" borderId="4" xfId="0" applyNumberFormat="1" applyFont="1" applyFill="1" applyBorder="1" applyAlignment="1">
      <alignment horizontal="right"/>
    </xf>
    <xf numFmtId="179" fontId="2" fillId="0" borderId="3" xfId="0" applyNumberFormat="1" applyFont="1" applyFill="1" applyBorder="1" applyAlignment="1">
      <alignment horizontal="right"/>
    </xf>
    <xf numFmtId="179" fontId="2" fillId="0" borderId="4" xfId="0" applyNumberFormat="1" applyFont="1" applyFill="1" applyBorder="1" applyAlignment="1">
      <alignment horizontal="right"/>
    </xf>
    <xf numFmtId="183" fontId="6" fillId="0" borderId="3" xfId="0" applyNumberFormat="1" applyFont="1" applyFill="1" applyBorder="1" applyAlignment="1">
      <alignment horizontal="right"/>
    </xf>
    <xf numFmtId="183" fontId="6" fillId="0" borderId="4" xfId="0" applyNumberFormat="1" applyFont="1" applyFill="1" applyBorder="1" applyAlignment="1">
      <alignment horizontal="right"/>
    </xf>
    <xf numFmtId="183" fontId="2" fillId="0" borderId="3" xfId="0" applyNumberFormat="1" applyFont="1" applyFill="1" applyBorder="1" applyAlignment="1">
      <alignment horizontal="right"/>
    </xf>
    <xf numFmtId="183" fontId="2" fillId="0" borderId="4" xfId="0" applyNumberFormat="1" applyFont="1" applyFill="1" applyBorder="1" applyAlignment="1">
      <alignment horizontal="right"/>
    </xf>
    <xf numFmtId="0" fontId="5" fillId="0" borderId="5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distributed" vertical="center" indent="1"/>
    </xf>
    <xf numFmtId="0" fontId="5" fillId="0" borderId="9" xfId="0" applyFont="1" applyFill="1" applyBorder="1" applyAlignment="1">
      <alignment horizontal="distributed" vertical="center" indent="1"/>
    </xf>
    <xf numFmtId="0" fontId="6" fillId="0" borderId="1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38" fontId="2" fillId="0" borderId="3" xfId="1" applyFont="1" applyFill="1" applyBorder="1" applyAlignment="1">
      <alignment horizontal="right"/>
    </xf>
    <xf numFmtId="38" fontId="2" fillId="0" borderId="4" xfId="1" applyFont="1" applyFill="1" applyBorder="1" applyAlignment="1">
      <alignment horizontal="right"/>
    </xf>
    <xf numFmtId="38" fontId="2" fillId="0" borderId="16" xfId="1" applyFont="1" applyFill="1" applyBorder="1" applyAlignment="1">
      <alignment horizontal="right"/>
    </xf>
    <xf numFmtId="38" fontId="2" fillId="0" borderId="2" xfId="1" applyFont="1" applyFill="1" applyBorder="1" applyAlignment="1">
      <alignment horizontal="right"/>
    </xf>
    <xf numFmtId="38" fontId="2" fillId="0" borderId="12" xfId="1" applyFont="1" applyFill="1" applyBorder="1" applyAlignment="1">
      <alignment horizontal="right"/>
    </xf>
    <xf numFmtId="0" fontId="2" fillId="0" borderId="13" xfId="0" applyFont="1" applyFill="1" applyBorder="1" applyAlignment="1">
      <alignment horizontal="right"/>
    </xf>
    <xf numFmtId="38" fontId="2" fillId="0" borderId="13" xfId="1" applyFont="1" applyFill="1" applyBorder="1" applyAlignment="1">
      <alignment horizontal="right"/>
    </xf>
    <xf numFmtId="38" fontId="2" fillId="0" borderId="6" xfId="1" applyFont="1" applyFill="1" applyBorder="1" applyAlignment="1">
      <alignment horizontal="right"/>
    </xf>
    <xf numFmtId="38" fontId="2" fillId="0" borderId="0" xfId="1" applyFont="1" applyFill="1" applyBorder="1" applyAlignment="1">
      <alignment horizontal="right"/>
    </xf>
    <xf numFmtId="38" fontId="2" fillId="0" borderId="14" xfId="1" applyFont="1" applyFill="1" applyBorder="1" applyAlignment="1">
      <alignment horizontal="right"/>
    </xf>
    <xf numFmtId="38" fontId="2" fillId="0" borderId="8" xfId="1" applyFont="1" applyFill="1" applyBorder="1" applyAlignment="1">
      <alignment horizontal="right"/>
    </xf>
    <xf numFmtId="0" fontId="2" fillId="0" borderId="15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16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38" fontId="2" fillId="0" borderId="1" xfId="1" applyFont="1" applyFill="1" applyBorder="1" applyAlignment="1">
      <alignment horizontal="right"/>
    </xf>
    <xf numFmtId="38" fontId="2" fillId="0" borderId="15" xfId="1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184" fontId="6" fillId="0" borderId="8" xfId="0" applyNumberFormat="1" applyFont="1" applyFill="1" applyBorder="1" applyAlignment="1">
      <alignment horizontal="right"/>
    </xf>
    <xf numFmtId="184" fontId="6" fillId="0" borderId="1" xfId="0" applyNumberFormat="1" applyFont="1" applyFill="1" applyBorder="1" applyAlignment="1">
      <alignment horizontal="right"/>
    </xf>
    <xf numFmtId="38" fontId="6" fillId="0" borderId="8" xfId="0" applyNumberFormat="1" applyFont="1" applyFill="1" applyBorder="1" applyAlignment="1">
      <alignment horizontal="right"/>
    </xf>
    <xf numFmtId="38" fontId="6" fillId="0" borderId="1" xfId="0" applyNumberFormat="1" applyFont="1" applyFill="1" applyBorder="1" applyAlignment="1">
      <alignment horizontal="right"/>
    </xf>
    <xf numFmtId="184" fontId="2" fillId="0" borderId="6" xfId="0" applyNumberFormat="1" applyFont="1" applyFill="1" applyBorder="1" applyAlignment="1">
      <alignment horizontal="right"/>
    </xf>
    <xf numFmtId="184" fontId="2" fillId="0" borderId="0" xfId="0" applyNumberFormat="1" applyFont="1" applyFill="1" applyBorder="1" applyAlignment="1">
      <alignment horizontal="right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30&#19979;&#21322;&#26399;&#12539;H31&#20104;&#31639;&#27010;&#35201;_-_R010528&#20462;&#27491;&#2925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-5"/>
      <sheetName val="P6"/>
      <sheetName val="P7"/>
      <sheetName val="P8"/>
      <sheetName val="Sheet1"/>
      <sheetName val="Sheet2"/>
    </sheetNames>
    <sheetDataSet>
      <sheetData sheetId="0"/>
      <sheetData sheetId="1"/>
      <sheetData sheetId="2">
        <row r="72">
          <cell r="C72">
            <v>60268</v>
          </cell>
          <cell r="J72">
            <v>61940</v>
          </cell>
        </row>
        <row r="73">
          <cell r="C73">
            <v>89763</v>
          </cell>
          <cell r="J73">
            <v>88511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142"/>
  <sheetViews>
    <sheetView tabSelected="1" view="pageBreakPreview" zoomScale="115" zoomScaleNormal="100" zoomScaleSheetLayoutView="115" workbookViewId="0">
      <selection activeCell="B134" sqref="B134"/>
    </sheetView>
  </sheetViews>
  <sheetFormatPr defaultColWidth="9.25" defaultRowHeight="12" x14ac:dyDescent="0.15"/>
  <cols>
    <col min="1" max="1" width="21.625" style="55" customWidth="1"/>
    <col min="2" max="2" width="14.625" style="55" customWidth="1"/>
    <col min="3" max="3" width="15.75" style="55" customWidth="1"/>
    <col min="4" max="7" width="14.625" style="55" customWidth="1"/>
    <col min="8" max="8" width="15.75" style="55" customWidth="1"/>
    <col min="9" max="9" width="12" style="55" customWidth="1"/>
    <col min="10" max="10" width="4.5" style="55" customWidth="1"/>
    <col min="11" max="16384" width="9.25" style="55"/>
  </cols>
  <sheetData>
    <row r="1" spans="1:10" x14ac:dyDescent="0.15">
      <c r="A1" s="1" t="s">
        <v>0</v>
      </c>
    </row>
    <row r="3" spans="1:10" x14ac:dyDescent="0.15">
      <c r="A3" s="2" t="s">
        <v>1</v>
      </c>
    </row>
    <row r="5" spans="1:10" x14ac:dyDescent="0.15">
      <c r="A5" s="3" t="s">
        <v>2</v>
      </c>
      <c r="B5" s="3"/>
      <c r="C5" s="3"/>
      <c r="D5" s="3"/>
      <c r="E5" s="3"/>
      <c r="F5" s="3"/>
      <c r="G5" s="3"/>
      <c r="H5" s="3"/>
      <c r="I5" s="3" t="s">
        <v>3</v>
      </c>
      <c r="J5" s="2"/>
    </row>
    <row r="6" spans="1:10" x14ac:dyDescent="0.15">
      <c r="A6" s="4"/>
      <c r="B6" s="5"/>
      <c r="C6" s="6" t="s">
        <v>4</v>
      </c>
      <c r="D6" s="7"/>
      <c r="E6" s="5"/>
      <c r="F6" s="6" t="s">
        <v>5</v>
      </c>
      <c r="G6" s="7"/>
      <c r="H6" s="8" t="s">
        <v>6</v>
      </c>
      <c r="I6" s="9" t="s">
        <v>7</v>
      </c>
      <c r="J6" s="10"/>
    </row>
    <row r="7" spans="1:10" ht="12" customHeight="1" x14ac:dyDescent="0.15">
      <c r="A7" s="11" t="s">
        <v>8</v>
      </c>
      <c r="B7" s="12" t="s">
        <v>9</v>
      </c>
      <c r="C7" s="12" t="s">
        <v>10</v>
      </c>
      <c r="D7" s="56" t="s">
        <v>11</v>
      </c>
      <c r="E7" s="12" t="s">
        <v>9</v>
      </c>
      <c r="F7" s="13" t="s">
        <v>12</v>
      </c>
      <c r="G7" s="56" t="s">
        <v>13</v>
      </c>
      <c r="H7" s="11" t="s">
        <v>14</v>
      </c>
      <c r="I7" s="14" t="s">
        <v>15</v>
      </c>
      <c r="J7" s="10"/>
    </row>
    <row r="8" spans="1:10" x14ac:dyDescent="0.15">
      <c r="A8" s="15"/>
      <c r="B8" s="57" t="s">
        <v>16</v>
      </c>
      <c r="C8" s="58" t="s">
        <v>17</v>
      </c>
      <c r="D8" s="59"/>
      <c r="E8" s="57" t="s">
        <v>16</v>
      </c>
      <c r="F8" s="16" t="s">
        <v>18</v>
      </c>
      <c r="G8" s="59"/>
      <c r="H8" s="17" t="s">
        <v>19</v>
      </c>
      <c r="I8" s="18" t="s">
        <v>20</v>
      </c>
      <c r="J8" s="10"/>
    </row>
    <row r="9" spans="1:10" x14ac:dyDescent="0.15">
      <c r="A9" s="15" t="s">
        <v>21</v>
      </c>
      <c r="B9" s="19">
        <f>SUM(B10:B13)</f>
        <v>8363351000</v>
      </c>
      <c r="C9" s="19">
        <f>D9-B9</f>
        <v>207000000</v>
      </c>
      <c r="D9" s="19">
        <f>SUM(D10:D13)</f>
        <v>8570351000</v>
      </c>
      <c r="E9" s="19">
        <f>SUM(E10:E13)</f>
        <v>4317760436</v>
      </c>
      <c r="F9" s="19">
        <f>G9-E9</f>
        <v>4315706187</v>
      </c>
      <c r="G9" s="19">
        <f>SUM(G10:G13)</f>
        <v>8633466623</v>
      </c>
      <c r="H9" s="19">
        <f>G9-D9</f>
        <v>63115623</v>
      </c>
      <c r="I9" s="20">
        <f>G9/D9*100</f>
        <v>100.73644151797284</v>
      </c>
      <c r="J9" s="10"/>
    </row>
    <row r="10" spans="1:10" x14ac:dyDescent="0.15">
      <c r="A10" s="15" t="s">
        <v>22</v>
      </c>
      <c r="B10" s="21">
        <v>5600133000</v>
      </c>
      <c r="C10" s="19">
        <f>D10-B10</f>
        <v>175000000</v>
      </c>
      <c r="D10" s="21">
        <v>5775133000</v>
      </c>
      <c r="E10" s="21">
        <v>2829121843</v>
      </c>
      <c r="F10" s="19">
        <f t="shared" ref="F10:F16" si="0">G10-E10</f>
        <v>2946072433</v>
      </c>
      <c r="G10" s="21">
        <v>5775194276</v>
      </c>
      <c r="H10" s="19">
        <f t="shared" ref="H10:H35" si="1">G10-D10</f>
        <v>61276</v>
      </c>
      <c r="I10" s="20">
        <f>G10/D10*100</f>
        <v>100.00106103184116</v>
      </c>
      <c r="J10" s="10"/>
    </row>
    <row r="11" spans="1:10" x14ac:dyDescent="0.15">
      <c r="A11" s="15" t="s">
        <v>23</v>
      </c>
      <c r="B11" s="21">
        <v>2148117000</v>
      </c>
      <c r="C11" s="19">
        <f>D11-B11</f>
        <v>32000000</v>
      </c>
      <c r="D11" s="21">
        <v>2180117000</v>
      </c>
      <c r="E11" s="21">
        <v>1099466648</v>
      </c>
      <c r="F11" s="19">
        <f t="shared" si="0"/>
        <v>1123428567</v>
      </c>
      <c r="G11" s="21">
        <v>2222895215</v>
      </c>
      <c r="H11" s="19">
        <f t="shared" si="1"/>
        <v>42778215</v>
      </c>
      <c r="I11" s="20">
        <f>G11/D11*100</f>
        <v>101.96219812973339</v>
      </c>
      <c r="J11" s="10"/>
    </row>
    <row r="12" spans="1:10" x14ac:dyDescent="0.15">
      <c r="A12" s="10" t="s">
        <v>24</v>
      </c>
      <c r="B12" s="22"/>
      <c r="C12" s="22"/>
      <c r="D12" s="22"/>
      <c r="E12" s="22"/>
      <c r="F12" s="22"/>
      <c r="G12" s="22"/>
      <c r="H12" s="22"/>
      <c r="I12" s="23"/>
      <c r="J12" s="10"/>
    </row>
    <row r="13" spans="1:10" x14ac:dyDescent="0.15">
      <c r="A13" s="15" t="s">
        <v>25</v>
      </c>
      <c r="B13" s="21">
        <v>615101000</v>
      </c>
      <c r="C13" s="19">
        <f>D13-B13</f>
        <v>0</v>
      </c>
      <c r="D13" s="21">
        <v>615101000</v>
      </c>
      <c r="E13" s="21">
        <v>389171945</v>
      </c>
      <c r="F13" s="19">
        <f t="shared" si="0"/>
        <v>246205187</v>
      </c>
      <c r="G13" s="21">
        <v>635377132</v>
      </c>
      <c r="H13" s="19">
        <f t="shared" si="1"/>
        <v>20276132</v>
      </c>
      <c r="I13" s="20">
        <f>G13/D13*100</f>
        <v>103.29639067405189</v>
      </c>
      <c r="J13" s="10"/>
    </row>
    <row r="14" spans="1:10" x14ac:dyDescent="0.15">
      <c r="A14" s="15" t="s">
        <v>26</v>
      </c>
      <c r="B14" s="19">
        <f>SUM(B15:B29)</f>
        <v>996280000</v>
      </c>
      <c r="C14" s="19">
        <f>D14-B14</f>
        <v>0</v>
      </c>
      <c r="D14" s="19">
        <f>SUM(D15:D29)</f>
        <v>996280000</v>
      </c>
      <c r="E14" s="19">
        <f>SUM(E15:E29)</f>
        <v>594600288</v>
      </c>
      <c r="F14" s="19">
        <f t="shared" si="0"/>
        <v>387926646</v>
      </c>
      <c r="G14" s="19">
        <f>SUM(G15:G29)</f>
        <v>982526934</v>
      </c>
      <c r="H14" s="19">
        <f t="shared" si="1"/>
        <v>-13753066</v>
      </c>
      <c r="I14" s="20">
        <f>G14/D14*100</f>
        <v>98.619558156341597</v>
      </c>
      <c r="J14" s="10"/>
    </row>
    <row r="15" spans="1:10" ht="12" customHeight="1" x14ac:dyDescent="0.15">
      <c r="A15" s="10" t="s">
        <v>27</v>
      </c>
      <c r="B15" s="22"/>
      <c r="C15" s="22"/>
      <c r="D15" s="22"/>
      <c r="E15" s="22"/>
      <c r="F15" s="22"/>
      <c r="G15" s="22"/>
      <c r="H15" s="22"/>
      <c r="I15" s="23"/>
      <c r="J15" s="10"/>
    </row>
    <row r="16" spans="1:10" x14ac:dyDescent="0.15">
      <c r="A16" s="15" t="s">
        <v>28</v>
      </c>
      <c r="B16" s="21">
        <v>10000</v>
      </c>
      <c r="C16" s="19">
        <f>D16-B16</f>
        <v>0</v>
      </c>
      <c r="D16" s="21">
        <v>10000</v>
      </c>
      <c r="E16" s="21">
        <v>2434</v>
      </c>
      <c r="F16" s="19">
        <f t="shared" si="0"/>
        <v>2697</v>
      </c>
      <c r="G16" s="21">
        <v>5131</v>
      </c>
      <c r="H16" s="19">
        <f t="shared" si="1"/>
        <v>-4869</v>
      </c>
      <c r="I16" s="20">
        <f>G16/D16*100</f>
        <v>51.31</v>
      </c>
      <c r="J16" s="10"/>
    </row>
    <row r="17" spans="1:10" x14ac:dyDescent="0.15">
      <c r="A17" s="10" t="s">
        <v>29</v>
      </c>
      <c r="B17" s="22"/>
      <c r="C17" s="22"/>
      <c r="D17" s="22"/>
      <c r="E17" s="22"/>
      <c r="F17" s="22"/>
      <c r="G17" s="22"/>
      <c r="H17" s="22"/>
      <c r="I17" s="23"/>
      <c r="J17" s="10"/>
    </row>
    <row r="18" spans="1:10" x14ac:dyDescent="0.15">
      <c r="A18" s="15" t="s">
        <v>30</v>
      </c>
      <c r="B18" s="21">
        <v>264982000</v>
      </c>
      <c r="C18" s="19">
        <f>D18-B18</f>
        <v>0</v>
      </c>
      <c r="D18" s="21">
        <v>264982000</v>
      </c>
      <c r="E18" s="21">
        <v>263600000</v>
      </c>
      <c r="F18" s="19">
        <f>G18-E18</f>
        <v>-1425000</v>
      </c>
      <c r="G18" s="21">
        <v>262175000</v>
      </c>
      <c r="H18" s="19">
        <f t="shared" si="1"/>
        <v>-2807000</v>
      </c>
      <c r="I18" s="20">
        <f>G18/D18*100</f>
        <v>98.940682763357515</v>
      </c>
      <c r="J18" s="10"/>
    </row>
    <row r="19" spans="1:10" x14ac:dyDescent="0.15">
      <c r="A19" s="15" t="s">
        <v>31</v>
      </c>
      <c r="B19" s="21">
        <v>9881000</v>
      </c>
      <c r="C19" s="19">
        <f>D19-B19</f>
        <v>0</v>
      </c>
      <c r="D19" s="21">
        <v>9881000</v>
      </c>
      <c r="E19" s="19">
        <v>0</v>
      </c>
      <c r="F19" s="19">
        <f>G19-E19</f>
        <v>11864000</v>
      </c>
      <c r="G19" s="21">
        <v>11864000</v>
      </c>
      <c r="H19" s="19">
        <f t="shared" si="1"/>
        <v>1983000</v>
      </c>
      <c r="I19" s="20">
        <f>G19/D19*100</f>
        <v>120.06881894545087</v>
      </c>
      <c r="J19" s="10"/>
    </row>
    <row r="20" spans="1:10" x14ac:dyDescent="0.15">
      <c r="A20" s="10" t="s">
        <v>32</v>
      </c>
      <c r="B20" s="22"/>
      <c r="C20" s="22"/>
      <c r="D20" s="22"/>
      <c r="E20" s="22"/>
      <c r="F20" s="22"/>
      <c r="G20" s="22"/>
      <c r="H20" s="22"/>
      <c r="I20" s="23"/>
      <c r="J20" s="10"/>
    </row>
    <row r="21" spans="1:10" x14ac:dyDescent="0.15">
      <c r="A21" s="15" t="s">
        <v>33</v>
      </c>
      <c r="B21" s="21">
        <v>304944000</v>
      </c>
      <c r="C21" s="19">
        <f>D21-B21</f>
        <v>0</v>
      </c>
      <c r="D21" s="21">
        <v>304944000</v>
      </c>
      <c r="E21" s="21">
        <v>304200000</v>
      </c>
      <c r="F21" s="19">
        <f>G21-E21</f>
        <v>-816000</v>
      </c>
      <c r="G21" s="21">
        <v>303384000</v>
      </c>
      <c r="H21" s="19">
        <f t="shared" si="1"/>
        <v>-1560000</v>
      </c>
      <c r="I21" s="20">
        <f>G21/D21*100</f>
        <v>99.48843066267905</v>
      </c>
      <c r="J21" s="10"/>
    </row>
    <row r="22" spans="1:10" x14ac:dyDescent="0.15">
      <c r="A22" s="10" t="s">
        <v>34</v>
      </c>
      <c r="B22" s="24"/>
      <c r="C22" s="24"/>
      <c r="D22" s="24"/>
      <c r="E22" s="24"/>
      <c r="F22" s="24"/>
      <c r="G22" s="24"/>
      <c r="H22" s="24"/>
      <c r="I22" s="25"/>
      <c r="J22" s="10"/>
    </row>
    <row r="23" spans="1:10" x14ac:dyDescent="0.15">
      <c r="A23" s="15" t="s">
        <v>35</v>
      </c>
      <c r="B23" s="21">
        <v>345945000</v>
      </c>
      <c r="C23" s="19">
        <f>D23-B23</f>
        <v>0</v>
      </c>
      <c r="D23" s="21">
        <v>345945000</v>
      </c>
      <c r="E23" s="21">
        <v>0</v>
      </c>
      <c r="F23" s="19">
        <f>G23-E23</f>
        <v>341459899</v>
      </c>
      <c r="G23" s="21">
        <v>341459899</v>
      </c>
      <c r="H23" s="19">
        <f>G23-D23</f>
        <v>-4485101</v>
      </c>
      <c r="I23" s="20">
        <f>G23/D23*100</f>
        <v>98.703521947130326</v>
      </c>
      <c r="J23" s="10"/>
    </row>
    <row r="24" spans="1:10" x14ac:dyDescent="0.15">
      <c r="A24" s="10" t="s">
        <v>36</v>
      </c>
      <c r="B24" s="22"/>
      <c r="C24" s="22"/>
      <c r="D24" s="22"/>
      <c r="E24" s="22"/>
      <c r="F24" s="22"/>
      <c r="G24" s="22"/>
      <c r="H24" s="22"/>
      <c r="I24" s="23"/>
      <c r="J24" s="10"/>
    </row>
    <row r="25" spans="1:10" x14ac:dyDescent="0.15">
      <c r="A25" s="15" t="s">
        <v>37</v>
      </c>
      <c r="B25" s="21">
        <v>1000</v>
      </c>
      <c r="C25" s="19">
        <f>D25-B25</f>
        <v>0</v>
      </c>
      <c r="D25" s="21">
        <v>1000</v>
      </c>
      <c r="E25" s="21">
        <v>0</v>
      </c>
      <c r="F25" s="19">
        <f>G25-E25</f>
        <v>0</v>
      </c>
      <c r="G25" s="21">
        <v>0</v>
      </c>
      <c r="H25" s="19">
        <f t="shared" si="1"/>
        <v>-1000</v>
      </c>
      <c r="I25" s="20">
        <f>G25/D25*100</f>
        <v>0</v>
      </c>
      <c r="J25" s="10"/>
    </row>
    <row r="26" spans="1:10" x14ac:dyDescent="0.15">
      <c r="A26" s="10" t="s">
        <v>38</v>
      </c>
      <c r="B26" s="22"/>
      <c r="C26" s="22"/>
      <c r="D26" s="22"/>
      <c r="E26" s="22"/>
      <c r="F26" s="22"/>
      <c r="G26" s="22"/>
      <c r="H26" s="22"/>
      <c r="I26" s="23"/>
      <c r="J26" s="10"/>
    </row>
    <row r="27" spans="1:10" x14ac:dyDescent="0.15">
      <c r="A27" s="15" t="s">
        <v>39</v>
      </c>
      <c r="B27" s="21">
        <v>1000</v>
      </c>
      <c r="C27" s="19">
        <f>D27-B27</f>
        <v>0</v>
      </c>
      <c r="D27" s="21">
        <v>1000</v>
      </c>
      <c r="E27" s="21">
        <v>0</v>
      </c>
      <c r="F27" s="19">
        <f>G27-E27</f>
        <v>0</v>
      </c>
      <c r="G27" s="21">
        <v>0</v>
      </c>
      <c r="H27" s="19">
        <f t="shared" si="1"/>
        <v>-1000</v>
      </c>
      <c r="I27" s="20">
        <f>G27/D27*100</f>
        <v>0</v>
      </c>
      <c r="J27" s="10"/>
    </row>
    <row r="28" spans="1:10" x14ac:dyDescent="0.15">
      <c r="A28" s="10" t="s">
        <v>40</v>
      </c>
      <c r="B28" s="22"/>
      <c r="C28" s="22"/>
      <c r="D28" s="22"/>
      <c r="E28" s="22"/>
      <c r="F28" s="22"/>
      <c r="G28" s="22"/>
      <c r="H28" s="22"/>
      <c r="I28" s="23"/>
      <c r="J28" s="10"/>
    </row>
    <row r="29" spans="1:10" x14ac:dyDescent="0.15">
      <c r="A29" s="10" t="s">
        <v>41</v>
      </c>
      <c r="B29" s="26">
        <v>70516000</v>
      </c>
      <c r="C29" s="22">
        <f>D29-B29</f>
        <v>0</v>
      </c>
      <c r="D29" s="26">
        <v>70516000</v>
      </c>
      <c r="E29" s="26">
        <v>26797854</v>
      </c>
      <c r="F29" s="22">
        <f>G29-E29</f>
        <v>36841050</v>
      </c>
      <c r="G29" s="26">
        <v>63638904</v>
      </c>
      <c r="H29" s="22">
        <f t="shared" si="1"/>
        <v>-6877096</v>
      </c>
      <c r="I29" s="23">
        <f>G29/D29*100</f>
        <v>90.247467241477111</v>
      </c>
      <c r="J29" s="10"/>
    </row>
    <row r="30" spans="1:10" s="60" customFormat="1" x14ac:dyDescent="0.15">
      <c r="A30" s="4"/>
      <c r="B30" s="24"/>
      <c r="C30" s="24"/>
      <c r="D30" s="24"/>
      <c r="E30" s="24"/>
      <c r="F30" s="24"/>
      <c r="G30" s="24"/>
      <c r="H30" s="24"/>
      <c r="I30" s="25"/>
      <c r="J30" s="27"/>
    </row>
    <row r="31" spans="1:10" s="60" customFormat="1" x14ac:dyDescent="0.15">
      <c r="A31" s="11" t="s">
        <v>42</v>
      </c>
      <c r="B31" s="22">
        <f t="shared" ref="B31:H31" si="2">B9+B14</f>
        <v>9359631000</v>
      </c>
      <c r="C31" s="22">
        <f t="shared" si="2"/>
        <v>207000000</v>
      </c>
      <c r="D31" s="22">
        <f t="shared" si="2"/>
        <v>9566631000</v>
      </c>
      <c r="E31" s="22">
        <f t="shared" si="2"/>
        <v>4912360724</v>
      </c>
      <c r="F31" s="22">
        <f t="shared" si="2"/>
        <v>4703632833</v>
      </c>
      <c r="G31" s="22">
        <f t="shared" si="2"/>
        <v>9615993557</v>
      </c>
      <c r="H31" s="22">
        <f t="shared" si="2"/>
        <v>49362557</v>
      </c>
      <c r="I31" s="23">
        <f>G31/D31*100</f>
        <v>100.51598684009031</v>
      </c>
      <c r="J31" s="27"/>
    </row>
    <row r="32" spans="1:10" s="60" customFormat="1" ht="12.75" thickBot="1" x14ac:dyDescent="0.2">
      <c r="A32" s="28"/>
      <c r="B32" s="29"/>
      <c r="C32" s="29"/>
      <c r="D32" s="29"/>
      <c r="E32" s="29"/>
      <c r="F32" s="29"/>
      <c r="G32" s="29"/>
      <c r="H32" s="29"/>
      <c r="I32" s="30"/>
      <c r="J32" s="27"/>
    </row>
    <row r="33" spans="1:10" ht="12.75" thickTop="1" x14ac:dyDescent="0.15">
      <c r="A33" s="15" t="s">
        <v>43</v>
      </c>
      <c r="B33" s="19">
        <f>SUM(B34:B39)</f>
        <v>3000</v>
      </c>
      <c r="C33" s="19">
        <f>D33-B33</f>
        <v>0</v>
      </c>
      <c r="D33" s="19">
        <f>SUM(D34:D39)</f>
        <v>3000</v>
      </c>
      <c r="E33" s="19">
        <f>SUM(E34:E39)</f>
        <v>0</v>
      </c>
      <c r="F33" s="19">
        <f>G33-E33</f>
        <v>0</v>
      </c>
      <c r="G33" s="19">
        <f>SUM(G34:G39)</f>
        <v>0</v>
      </c>
      <c r="H33" s="19">
        <f t="shared" si="1"/>
        <v>-3000</v>
      </c>
      <c r="I33" s="31">
        <f>G33/D33*100</f>
        <v>0</v>
      </c>
      <c r="J33" s="10"/>
    </row>
    <row r="34" spans="1:10" x14ac:dyDescent="0.15">
      <c r="A34" s="10" t="s">
        <v>44</v>
      </c>
      <c r="B34" s="22"/>
      <c r="C34" s="22"/>
      <c r="D34" s="22"/>
      <c r="E34" s="22"/>
      <c r="F34" s="22"/>
      <c r="G34" s="22"/>
      <c r="H34" s="22"/>
      <c r="I34" s="23"/>
      <c r="J34" s="10"/>
    </row>
    <row r="35" spans="1:10" x14ac:dyDescent="0.15">
      <c r="A35" s="15" t="s">
        <v>45</v>
      </c>
      <c r="B35" s="21">
        <v>1000</v>
      </c>
      <c r="C35" s="19">
        <f>D35-B35</f>
        <v>0</v>
      </c>
      <c r="D35" s="21">
        <v>1000</v>
      </c>
      <c r="E35" s="21">
        <v>0</v>
      </c>
      <c r="F35" s="19">
        <f>G35-E35</f>
        <v>0</v>
      </c>
      <c r="G35" s="21">
        <v>0</v>
      </c>
      <c r="H35" s="19">
        <f t="shared" si="1"/>
        <v>-1000</v>
      </c>
      <c r="I35" s="20">
        <f>G35/D35*100</f>
        <v>0</v>
      </c>
      <c r="J35" s="10"/>
    </row>
    <row r="36" spans="1:10" ht="12" customHeight="1" x14ac:dyDescent="0.15">
      <c r="A36" s="10" t="s">
        <v>46</v>
      </c>
      <c r="B36" s="22"/>
      <c r="C36" s="22"/>
      <c r="D36" s="22"/>
      <c r="E36" s="22"/>
      <c r="F36" s="22"/>
      <c r="G36" s="22"/>
      <c r="H36" s="22"/>
      <c r="I36" s="23"/>
      <c r="J36" s="10"/>
    </row>
    <row r="37" spans="1:10" x14ac:dyDescent="0.15">
      <c r="A37" s="15" t="s">
        <v>47</v>
      </c>
      <c r="B37" s="21">
        <v>1000</v>
      </c>
      <c r="C37" s="19">
        <f>D37-B37</f>
        <v>0</v>
      </c>
      <c r="D37" s="21">
        <v>1000</v>
      </c>
      <c r="E37" s="21">
        <v>0</v>
      </c>
      <c r="F37" s="19">
        <f>G37-E37</f>
        <v>0</v>
      </c>
      <c r="G37" s="21">
        <v>0</v>
      </c>
      <c r="H37" s="19">
        <f>G37-D37</f>
        <v>-1000</v>
      </c>
      <c r="I37" s="20">
        <f>G37/D37*100</f>
        <v>0</v>
      </c>
      <c r="J37" s="10"/>
    </row>
    <row r="38" spans="1:10" ht="12" customHeight="1" x14ac:dyDescent="0.15">
      <c r="A38" s="10" t="s">
        <v>48</v>
      </c>
      <c r="B38" s="22"/>
      <c r="C38" s="22"/>
      <c r="D38" s="22"/>
      <c r="E38" s="22"/>
      <c r="F38" s="22"/>
      <c r="G38" s="22"/>
      <c r="H38" s="22"/>
      <c r="I38" s="23"/>
      <c r="J38" s="10"/>
    </row>
    <row r="39" spans="1:10" x14ac:dyDescent="0.15">
      <c r="A39" s="15" t="s">
        <v>49</v>
      </c>
      <c r="B39" s="21">
        <v>1000</v>
      </c>
      <c r="C39" s="19">
        <f>D39-B39</f>
        <v>0</v>
      </c>
      <c r="D39" s="21">
        <v>1000</v>
      </c>
      <c r="E39" s="21">
        <v>0</v>
      </c>
      <c r="F39" s="19">
        <f>G39-E39</f>
        <v>0</v>
      </c>
      <c r="G39" s="21">
        <v>0</v>
      </c>
      <c r="H39" s="19">
        <f>G39-D39</f>
        <v>-1000</v>
      </c>
      <c r="I39" s="20">
        <f>G39/D39*100</f>
        <v>0</v>
      </c>
      <c r="J39" s="10"/>
    </row>
    <row r="40" spans="1:10" s="61" customFormat="1" ht="18" customHeight="1" x14ac:dyDescent="0.15">
      <c r="A40" s="32" t="s">
        <v>50</v>
      </c>
      <c r="B40" s="33">
        <f>B9+B14+B33</f>
        <v>9359634000</v>
      </c>
      <c r="C40" s="33">
        <f t="shared" ref="C40:H40" si="3">C9+C14+C33</f>
        <v>207000000</v>
      </c>
      <c r="D40" s="33">
        <f t="shared" si="3"/>
        <v>9566634000</v>
      </c>
      <c r="E40" s="33">
        <f t="shared" si="3"/>
        <v>4912360724</v>
      </c>
      <c r="F40" s="33">
        <f t="shared" si="3"/>
        <v>4703632833</v>
      </c>
      <c r="G40" s="33">
        <f t="shared" si="3"/>
        <v>9615993557</v>
      </c>
      <c r="H40" s="33">
        <f t="shared" si="3"/>
        <v>49359557</v>
      </c>
      <c r="I40" s="34">
        <f>G40/D40*100</f>
        <v>100.51595531928994</v>
      </c>
      <c r="J40" s="35"/>
    </row>
    <row r="41" spans="1:10" x14ac:dyDescent="0.15">
      <c r="A41" s="2"/>
      <c r="B41" s="2"/>
      <c r="C41" s="2"/>
      <c r="D41" s="2"/>
      <c r="E41" s="2"/>
      <c r="F41" s="2"/>
      <c r="G41" s="2"/>
      <c r="H41" s="2"/>
      <c r="I41" s="2"/>
    </row>
    <row r="42" spans="1:10" x14ac:dyDescent="0.15">
      <c r="A42" s="2"/>
      <c r="B42" s="2"/>
      <c r="C42" s="2"/>
      <c r="D42" s="2"/>
      <c r="E42" s="2"/>
      <c r="F42" s="2"/>
      <c r="G42" s="2"/>
      <c r="H42" s="2"/>
      <c r="I42" s="2"/>
    </row>
    <row r="44" spans="1:10" x14ac:dyDescent="0.15">
      <c r="J44" s="2"/>
    </row>
    <row r="45" spans="1:10" x14ac:dyDescent="0.15">
      <c r="A45" s="3" t="s">
        <v>51</v>
      </c>
      <c r="B45" s="3"/>
      <c r="C45" s="3"/>
      <c r="D45" s="3"/>
      <c r="E45" s="3"/>
      <c r="F45" s="3"/>
      <c r="G45" s="3"/>
      <c r="H45" s="3"/>
      <c r="I45" s="3" t="s">
        <v>3</v>
      </c>
      <c r="J45" s="2"/>
    </row>
    <row r="46" spans="1:10" x14ac:dyDescent="0.15">
      <c r="A46" s="4"/>
      <c r="B46" s="5"/>
      <c r="C46" s="6" t="s">
        <v>4</v>
      </c>
      <c r="D46" s="7"/>
      <c r="E46" s="5"/>
      <c r="F46" s="6" t="s">
        <v>52</v>
      </c>
      <c r="G46" s="7"/>
      <c r="H46" s="8" t="s">
        <v>6</v>
      </c>
      <c r="I46" s="9" t="s">
        <v>53</v>
      </c>
      <c r="J46" s="10"/>
    </row>
    <row r="47" spans="1:10" x14ac:dyDescent="0.15">
      <c r="A47" s="11" t="s">
        <v>8</v>
      </c>
      <c r="B47" s="12" t="str">
        <f>$B$7</f>
        <v>30.9.30</v>
      </c>
      <c r="C47" s="12" t="str">
        <f>$C$7</f>
        <v>30.10.1～31.3.31</v>
      </c>
      <c r="D47" s="56" t="s">
        <v>11</v>
      </c>
      <c r="E47" s="12" t="str">
        <f>$E$7</f>
        <v>30.9.30</v>
      </c>
      <c r="F47" s="13" t="str">
        <f>$F$7</f>
        <v>30.10.1～</v>
      </c>
      <c r="G47" s="56" t="s">
        <v>13</v>
      </c>
      <c r="H47" s="11" t="s">
        <v>54</v>
      </c>
      <c r="I47" s="14" t="s">
        <v>15</v>
      </c>
      <c r="J47" s="10"/>
    </row>
    <row r="48" spans="1:10" x14ac:dyDescent="0.15">
      <c r="A48" s="15"/>
      <c r="B48" s="57" t="s">
        <v>16</v>
      </c>
      <c r="C48" s="58" t="s">
        <v>17</v>
      </c>
      <c r="D48" s="59"/>
      <c r="E48" s="57" t="s">
        <v>16</v>
      </c>
      <c r="F48" s="16" t="str">
        <f>$F$8</f>
        <v>31.3.31</v>
      </c>
      <c r="G48" s="59"/>
      <c r="H48" s="17" t="s">
        <v>55</v>
      </c>
      <c r="I48" s="18" t="s">
        <v>20</v>
      </c>
      <c r="J48" s="10"/>
    </row>
    <row r="49" spans="1:10" x14ac:dyDescent="0.15">
      <c r="A49" s="15" t="s">
        <v>56</v>
      </c>
      <c r="B49" s="19">
        <f>SUM(B50:B55)</f>
        <v>9029805000</v>
      </c>
      <c r="C49" s="19">
        <f>D49-B49</f>
        <v>-8500000</v>
      </c>
      <c r="D49" s="19">
        <f>SUM(D50:D55)</f>
        <v>9021305000</v>
      </c>
      <c r="E49" s="19">
        <f>SUM(E50:E55)</f>
        <v>3759744145</v>
      </c>
      <c r="F49" s="19">
        <f>G49-E49</f>
        <v>5100952597</v>
      </c>
      <c r="G49" s="19">
        <f>SUM(G50:G55)</f>
        <v>8860696742</v>
      </c>
      <c r="H49" s="19">
        <f>D49-G49</f>
        <v>160608258</v>
      </c>
      <c r="I49" s="20">
        <f>G49/D49*100</f>
        <v>98.219678217286742</v>
      </c>
      <c r="J49" s="10"/>
    </row>
    <row r="50" spans="1:10" x14ac:dyDescent="0.15">
      <c r="A50" s="15" t="s">
        <v>57</v>
      </c>
      <c r="B50" s="21">
        <v>5436126000</v>
      </c>
      <c r="C50" s="19">
        <f>D50-B50</f>
        <v>-100000000</v>
      </c>
      <c r="D50" s="21">
        <v>5336126000</v>
      </c>
      <c r="E50" s="21">
        <v>2243698106</v>
      </c>
      <c r="F50" s="19">
        <f t="shared" ref="F50:F65" si="4">G50-E50</f>
        <v>2969721023</v>
      </c>
      <c r="G50" s="21">
        <v>5213419129</v>
      </c>
      <c r="H50" s="19">
        <f t="shared" ref="H50:H77" si="5">D50-G50</f>
        <v>122706871</v>
      </c>
      <c r="I50" s="20">
        <f t="shared" ref="I50:I78" si="6">G50/D50*100</f>
        <v>97.70045027047712</v>
      </c>
      <c r="J50" s="10"/>
    </row>
    <row r="51" spans="1:10" x14ac:dyDescent="0.15">
      <c r="A51" s="15" t="s">
        <v>58</v>
      </c>
      <c r="B51" s="21">
        <v>1438052000</v>
      </c>
      <c r="C51" s="19">
        <f t="shared" ref="C51:C65" si="7">D51-B51</f>
        <v>107755854</v>
      </c>
      <c r="D51" s="21">
        <v>1545807854</v>
      </c>
      <c r="E51" s="21">
        <v>790469166</v>
      </c>
      <c r="F51" s="19">
        <f t="shared" si="4"/>
        <v>751540448</v>
      </c>
      <c r="G51" s="21">
        <v>1542009614</v>
      </c>
      <c r="H51" s="19">
        <f t="shared" si="5"/>
        <v>3798240</v>
      </c>
      <c r="I51" s="20">
        <f t="shared" si="6"/>
        <v>99.75428770204708</v>
      </c>
      <c r="J51" s="10"/>
    </row>
    <row r="52" spans="1:10" ht="12" customHeight="1" x14ac:dyDescent="0.15">
      <c r="A52" s="15" t="s">
        <v>59</v>
      </c>
      <c r="B52" s="21">
        <v>1532581000</v>
      </c>
      <c r="C52" s="19">
        <f t="shared" si="7"/>
        <v>-16255854</v>
      </c>
      <c r="D52" s="21">
        <v>1516325146</v>
      </c>
      <c r="E52" s="21">
        <v>712886519</v>
      </c>
      <c r="F52" s="19">
        <f t="shared" si="4"/>
        <v>742191944</v>
      </c>
      <c r="G52" s="21">
        <v>1455078463</v>
      </c>
      <c r="H52" s="19">
        <f t="shared" si="5"/>
        <v>61246683</v>
      </c>
      <c r="I52" s="20">
        <f t="shared" si="6"/>
        <v>95.960847634719642</v>
      </c>
      <c r="J52" s="10"/>
    </row>
    <row r="53" spans="1:10" x14ac:dyDescent="0.15">
      <c r="A53" s="15" t="s">
        <v>60</v>
      </c>
      <c r="B53" s="21">
        <v>593886000</v>
      </c>
      <c r="C53" s="19">
        <f t="shared" si="7"/>
        <v>0</v>
      </c>
      <c r="D53" s="21">
        <v>593886000</v>
      </c>
      <c r="E53" s="21">
        <v>0</v>
      </c>
      <c r="F53" s="19">
        <f t="shared" si="4"/>
        <v>565206646</v>
      </c>
      <c r="G53" s="21">
        <v>565206646</v>
      </c>
      <c r="H53" s="19">
        <f t="shared" si="5"/>
        <v>28679354</v>
      </c>
      <c r="I53" s="20">
        <f t="shared" si="6"/>
        <v>95.170899128789017</v>
      </c>
      <c r="J53" s="10"/>
    </row>
    <row r="54" spans="1:10" x14ac:dyDescent="0.15">
      <c r="A54" s="15" t="s">
        <v>61</v>
      </c>
      <c r="B54" s="21">
        <v>2000000</v>
      </c>
      <c r="C54" s="19">
        <f t="shared" si="7"/>
        <v>0</v>
      </c>
      <c r="D54" s="21">
        <v>2000000</v>
      </c>
      <c r="E54" s="21">
        <v>1335585</v>
      </c>
      <c r="F54" s="19">
        <f t="shared" si="4"/>
        <v>60705700</v>
      </c>
      <c r="G54" s="21">
        <v>62041285</v>
      </c>
      <c r="H54" s="19">
        <f t="shared" si="5"/>
        <v>-60041285</v>
      </c>
      <c r="I54" s="20">
        <f t="shared" si="6"/>
        <v>3102.0642499999999</v>
      </c>
      <c r="J54" s="10"/>
    </row>
    <row r="55" spans="1:10" x14ac:dyDescent="0.15">
      <c r="A55" s="15" t="s">
        <v>62</v>
      </c>
      <c r="B55" s="21">
        <v>27160000</v>
      </c>
      <c r="C55" s="19">
        <f t="shared" si="7"/>
        <v>0</v>
      </c>
      <c r="D55" s="21">
        <v>27160000</v>
      </c>
      <c r="E55" s="21">
        <v>11354769</v>
      </c>
      <c r="F55" s="19">
        <f t="shared" si="4"/>
        <v>11586836</v>
      </c>
      <c r="G55" s="21">
        <v>22941605</v>
      </c>
      <c r="H55" s="19">
        <f t="shared" si="5"/>
        <v>4218395</v>
      </c>
      <c r="I55" s="20">
        <f t="shared" si="6"/>
        <v>84.468354197349043</v>
      </c>
      <c r="J55" s="10"/>
    </row>
    <row r="56" spans="1:10" x14ac:dyDescent="0.15">
      <c r="A56" s="15" t="s">
        <v>63</v>
      </c>
      <c r="B56" s="19">
        <f>SUM(B57:B65)</f>
        <v>350876000</v>
      </c>
      <c r="C56" s="19">
        <f>D56-B56</f>
        <v>0</v>
      </c>
      <c r="D56" s="19">
        <f>SUM(D57:D65)</f>
        <v>350876000</v>
      </c>
      <c r="E56" s="19">
        <f>SUM(E57:E65)</f>
        <v>106726782</v>
      </c>
      <c r="F56" s="19">
        <f>G56-E56</f>
        <v>232971953</v>
      </c>
      <c r="G56" s="19">
        <f>SUM(G57:G65)</f>
        <v>339698735</v>
      </c>
      <c r="H56" s="19">
        <f t="shared" si="5"/>
        <v>11177265</v>
      </c>
      <c r="I56" s="20">
        <f t="shared" si="6"/>
        <v>96.814468644193383</v>
      </c>
      <c r="J56" s="10"/>
    </row>
    <row r="57" spans="1:10" x14ac:dyDescent="0.15">
      <c r="A57" s="10" t="s">
        <v>64</v>
      </c>
      <c r="B57" s="22"/>
      <c r="C57" s="22"/>
      <c r="D57" s="22"/>
      <c r="E57" s="22"/>
      <c r="F57" s="22"/>
      <c r="G57" s="22"/>
      <c r="H57" s="22"/>
      <c r="I57" s="23"/>
      <c r="J57" s="10"/>
    </row>
    <row r="58" spans="1:10" x14ac:dyDescent="0.15">
      <c r="A58" s="15" t="s">
        <v>65</v>
      </c>
      <c r="B58" s="21">
        <v>151153000</v>
      </c>
      <c r="C58" s="19">
        <f t="shared" si="7"/>
        <v>0</v>
      </c>
      <c r="D58" s="21">
        <v>151153000</v>
      </c>
      <c r="E58" s="21">
        <v>72162994</v>
      </c>
      <c r="F58" s="19">
        <f t="shared" si="4"/>
        <v>74892670</v>
      </c>
      <c r="G58" s="21">
        <v>147055664</v>
      </c>
      <c r="H58" s="19">
        <f t="shared" si="5"/>
        <v>4097336</v>
      </c>
      <c r="I58" s="20">
        <f t="shared" si="6"/>
        <v>97.289279074844686</v>
      </c>
      <c r="J58" s="10"/>
    </row>
    <row r="59" spans="1:10" x14ac:dyDescent="0.15">
      <c r="A59" s="15" t="s">
        <v>66</v>
      </c>
      <c r="B59" s="21">
        <v>18000000</v>
      </c>
      <c r="C59" s="19">
        <f t="shared" si="7"/>
        <v>0</v>
      </c>
      <c r="D59" s="21">
        <v>18000000</v>
      </c>
      <c r="E59" s="21">
        <v>0</v>
      </c>
      <c r="F59" s="19">
        <f t="shared" si="4"/>
        <v>15774600</v>
      </c>
      <c r="G59" s="21">
        <v>15774600</v>
      </c>
      <c r="H59" s="19">
        <f t="shared" si="5"/>
        <v>2225400</v>
      </c>
      <c r="I59" s="20">
        <f t="shared" si="6"/>
        <v>87.636666666666656</v>
      </c>
      <c r="J59" s="10"/>
    </row>
    <row r="60" spans="1:10" x14ac:dyDescent="0.15">
      <c r="A60" s="4" t="s">
        <v>67</v>
      </c>
      <c r="B60" s="24"/>
      <c r="C60" s="24"/>
      <c r="D60" s="24"/>
      <c r="E60" s="36"/>
      <c r="F60" s="24"/>
      <c r="G60" s="24"/>
      <c r="H60" s="24"/>
      <c r="I60" s="25"/>
      <c r="J60" s="10"/>
    </row>
    <row r="61" spans="1:10" x14ac:dyDescent="0.15">
      <c r="A61" s="15" t="s">
        <v>68</v>
      </c>
      <c r="B61" s="21">
        <v>44601000</v>
      </c>
      <c r="C61" s="19">
        <f t="shared" si="7"/>
        <v>0</v>
      </c>
      <c r="D61" s="21">
        <v>44601000</v>
      </c>
      <c r="E61" s="21">
        <v>0</v>
      </c>
      <c r="F61" s="19">
        <f t="shared" si="4"/>
        <v>44600162</v>
      </c>
      <c r="G61" s="21">
        <v>44600162</v>
      </c>
      <c r="H61" s="19">
        <f t="shared" si="5"/>
        <v>838</v>
      </c>
      <c r="I61" s="20">
        <f t="shared" si="6"/>
        <v>99.998121118360572</v>
      </c>
      <c r="J61" s="37"/>
    </row>
    <row r="62" spans="1:10" x14ac:dyDescent="0.15">
      <c r="A62" s="10" t="s">
        <v>69</v>
      </c>
      <c r="B62" s="22"/>
      <c r="C62" s="22"/>
      <c r="D62" s="22"/>
      <c r="E62" s="26"/>
      <c r="F62" s="22"/>
      <c r="G62" s="22"/>
      <c r="H62" s="22"/>
      <c r="I62" s="23"/>
      <c r="J62" s="10"/>
    </row>
    <row r="63" spans="1:10" x14ac:dyDescent="0.15">
      <c r="A63" s="15" t="s">
        <v>70</v>
      </c>
      <c r="B63" s="21">
        <v>1000</v>
      </c>
      <c r="C63" s="19">
        <f t="shared" si="7"/>
        <v>0</v>
      </c>
      <c r="D63" s="21">
        <v>1000</v>
      </c>
      <c r="E63" s="21">
        <v>0</v>
      </c>
      <c r="F63" s="19">
        <f t="shared" si="4"/>
        <v>0</v>
      </c>
      <c r="G63" s="21">
        <v>0</v>
      </c>
      <c r="H63" s="19">
        <f t="shared" si="5"/>
        <v>1000</v>
      </c>
      <c r="I63" s="20">
        <f t="shared" si="6"/>
        <v>0</v>
      </c>
      <c r="J63" s="10"/>
    </row>
    <row r="64" spans="1:10" x14ac:dyDescent="0.15">
      <c r="A64" s="15" t="s">
        <v>71</v>
      </c>
      <c r="B64" s="21">
        <v>2000</v>
      </c>
      <c r="C64" s="19">
        <f t="shared" si="7"/>
        <v>0</v>
      </c>
      <c r="D64" s="21">
        <v>2000</v>
      </c>
      <c r="E64" s="21">
        <v>0</v>
      </c>
      <c r="F64" s="19">
        <f t="shared" si="4"/>
        <v>0</v>
      </c>
      <c r="G64" s="21">
        <v>0</v>
      </c>
      <c r="H64" s="19">
        <f t="shared" si="5"/>
        <v>2000</v>
      </c>
      <c r="I64" s="20">
        <f t="shared" si="6"/>
        <v>0</v>
      </c>
      <c r="J64" s="10"/>
    </row>
    <row r="65" spans="1:10" x14ac:dyDescent="0.15">
      <c r="A65" s="10" t="s">
        <v>72</v>
      </c>
      <c r="B65" s="26">
        <v>137119000</v>
      </c>
      <c r="C65" s="22">
        <f t="shared" si="7"/>
        <v>0</v>
      </c>
      <c r="D65" s="26">
        <v>137119000</v>
      </c>
      <c r="E65" s="26">
        <v>34563788</v>
      </c>
      <c r="F65" s="22">
        <f t="shared" si="4"/>
        <v>97704521</v>
      </c>
      <c r="G65" s="26">
        <v>132268309</v>
      </c>
      <c r="H65" s="22">
        <f t="shared" si="5"/>
        <v>4850691</v>
      </c>
      <c r="I65" s="23">
        <f t="shared" si="6"/>
        <v>96.46242242140039</v>
      </c>
      <c r="J65" s="10"/>
    </row>
    <row r="66" spans="1:10" x14ac:dyDescent="0.15">
      <c r="A66" s="4"/>
      <c r="B66" s="24"/>
      <c r="C66" s="24"/>
      <c r="D66" s="24"/>
      <c r="E66" s="24"/>
      <c r="F66" s="24"/>
      <c r="G66" s="24"/>
      <c r="H66" s="24"/>
      <c r="I66" s="25"/>
      <c r="J66" s="27"/>
    </row>
    <row r="67" spans="1:10" x14ac:dyDescent="0.15">
      <c r="A67" s="11" t="s">
        <v>73</v>
      </c>
      <c r="B67" s="22">
        <f t="shared" ref="B67:H67" si="8">B56+B49</f>
        <v>9380681000</v>
      </c>
      <c r="C67" s="22">
        <f t="shared" si="8"/>
        <v>-8500000</v>
      </c>
      <c r="D67" s="22">
        <f t="shared" si="8"/>
        <v>9372181000</v>
      </c>
      <c r="E67" s="22">
        <f t="shared" si="8"/>
        <v>3866470927</v>
      </c>
      <c r="F67" s="22">
        <f>F56+F49</f>
        <v>5333924550</v>
      </c>
      <c r="G67" s="22">
        <f>G56+G49</f>
        <v>9200395477</v>
      </c>
      <c r="H67" s="22">
        <f t="shared" si="8"/>
        <v>171785523</v>
      </c>
      <c r="I67" s="23">
        <f>G67/D67*100</f>
        <v>98.167069938149936</v>
      </c>
      <c r="J67" s="27"/>
    </row>
    <row r="68" spans="1:10" ht="12.75" thickBot="1" x14ac:dyDescent="0.2">
      <c r="A68" s="28"/>
      <c r="B68" s="29"/>
      <c r="C68" s="29"/>
      <c r="D68" s="29"/>
      <c r="E68" s="29"/>
      <c r="F68" s="29"/>
      <c r="G68" s="29"/>
      <c r="H68" s="29"/>
      <c r="I68" s="30"/>
      <c r="J68" s="27"/>
    </row>
    <row r="69" spans="1:10" ht="12.75" thickTop="1" x14ac:dyDescent="0.15">
      <c r="A69" s="15" t="s">
        <v>74</v>
      </c>
      <c r="B69" s="19">
        <f>SUM(B70:B75)</f>
        <v>3000</v>
      </c>
      <c r="C69" s="19">
        <f>D69-B69</f>
        <v>0</v>
      </c>
      <c r="D69" s="19">
        <f>SUM(D70:D75)</f>
        <v>3000</v>
      </c>
      <c r="E69" s="19">
        <f>SUM(E70:E75)</f>
        <v>0</v>
      </c>
      <c r="F69" s="19">
        <f>G69-E69</f>
        <v>828176</v>
      </c>
      <c r="G69" s="19">
        <f>SUM(G70:G75)</f>
        <v>828176</v>
      </c>
      <c r="H69" s="19">
        <f t="shared" si="5"/>
        <v>-825176</v>
      </c>
      <c r="I69" s="20">
        <f>G69/D69*100</f>
        <v>27605.866666666669</v>
      </c>
      <c r="J69" s="10"/>
    </row>
    <row r="70" spans="1:10" x14ac:dyDescent="0.15">
      <c r="A70" s="10" t="s">
        <v>44</v>
      </c>
      <c r="B70" s="22"/>
      <c r="C70" s="22"/>
      <c r="D70" s="22"/>
      <c r="E70" s="22"/>
      <c r="F70" s="22"/>
      <c r="G70" s="22"/>
      <c r="H70" s="22"/>
      <c r="I70" s="23"/>
      <c r="J70" s="10"/>
    </row>
    <row r="71" spans="1:10" x14ac:dyDescent="0.15">
      <c r="A71" s="15" t="s">
        <v>75</v>
      </c>
      <c r="B71" s="21">
        <v>1000</v>
      </c>
      <c r="C71" s="19">
        <f>D71-B71</f>
        <v>0</v>
      </c>
      <c r="D71" s="21">
        <v>1000</v>
      </c>
      <c r="E71" s="21">
        <v>0</v>
      </c>
      <c r="F71" s="19">
        <f>G71-E71</f>
        <v>828176</v>
      </c>
      <c r="G71" s="21">
        <v>828176</v>
      </c>
      <c r="H71" s="19">
        <f t="shared" si="5"/>
        <v>-827176</v>
      </c>
      <c r="I71" s="20">
        <f t="shared" si="6"/>
        <v>82817.600000000006</v>
      </c>
      <c r="J71" s="10"/>
    </row>
    <row r="72" spans="1:10" x14ac:dyDescent="0.15">
      <c r="A72" s="10" t="s">
        <v>46</v>
      </c>
      <c r="B72" s="22"/>
      <c r="C72" s="22"/>
      <c r="D72" s="22"/>
      <c r="E72" s="26"/>
      <c r="F72" s="22"/>
      <c r="G72" s="26"/>
      <c r="H72" s="22"/>
      <c r="I72" s="23"/>
      <c r="J72" s="10"/>
    </row>
    <row r="73" spans="1:10" x14ac:dyDescent="0.15">
      <c r="A73" s="15" t="s">
        <v>76</v>
      </c>
      <c r="B73" s="21">
        <v>1000</v>
      </c>
      <c r="C73" s="19">
        <f>D73-B73</f>
        <v>0</v>
      </c>
      <c r="D73" s="21">
        <v>1000</v>
      </c>
      <c r="E73" s="21">
        <v>0</v>
      </c>
      <c r="F73" s="19">
        <f>G73-E73</f>
        <v>0</v>
      </c>
      <c r="G73" s="21">
        <v>0</v>
      </c>
      <c r="H73" s="19">
        <f t="shared" si="5"/>
        <v>1000</v>
      </c>
      <c r="I73" s="20">
        <f t="shared" si="6"/>
        <v>0</v>
      </c>
      <c r="J73" s="10"/>
    </row>
    <row r="74" spans="1:10" x14ac:dyDescent="0.15">
      <c r="A74" s="4" t="s">
        <v>77</v>
      </c>
      <c r="B74" s="24"/>
      <c r="C74" s="24"/>
      <c r="D74" s="24"/>
      <c r="E74" s="36"/>
      <c r="F74" s="24"/>
      <c r="G74" s="36"/>
      <c r="H74" s="24"/>
      <c r="I74" s="25"/>
      <c r="J74" s="10"/>
    </row>
    <row r="75" spans="1:10" x14ac:dyDescent="0.15">
      <c r="A75" s="15" t="s">
        <v>78</v>
      </c>
      <c r="B75" s="21">
        <v>1000</v>
      </c>
      <c r="C75" s="19">
        <f>D75-B75</f>
        <v>0</v>
      </c>
      <c r="D75" s="21">
        <v>1000</v>
      </c>
      <c r="E75" s="21">
        <v>0</v>
      </c>
      <c r="F75" s="19">
        <f>G75-E75</f>
        <v>0</v>
      </c>
      <c r="G75" s="21">
        <v>0</v>
      </c>
      <c r="H75" s="19">
        <f t="shared" si="5"/>
        <v>1000</v>
      </c>
      <c r="I75" s="20">
        <f>G75/D75*100</f>
        <v>0</v>
      </c>
      <c r="J75" s="10"/>
    </row>
    <row r="76" spans="1:10" x14ac:dyDescent="0.15">
      <c r="A76" s="15" t="s">
        <v>79</v>
      </c>
      <c r="B76" s="19">
        <f>B77</f>
        <v>3000000</v>
      </c>
      <c r="C76" s="19">
        <f>D76-B76</f>
        <v>0</v>
      </c>
      <c r="D76" s="19">
        <f>D77</f>
        <v>3000000</v>
      </c>
      <c r="E76" s="19">
        <f>E77</f>
        <v>0</v>
      </c>
      <c r="F76" s="19">
        <f>G76-E76</f>
        <v>0</v>
      </c>
      <c r="G76" s="19">
        <f>G77</f>
        <v>0</v>
      </c>
      <c r="H76" s="19">
        <f t="shared" si="5"/>
        <v>3000000</v>
      </c>
      <c r="I76" s="20">
        <f t="shared" si="6"/>
        <v>0</v>
      </c>
      <c r="J76" s="10"/>
    </row>
    <row r="77" spans="1:10" x14ac:dyDescent="0.15">
      <c r="A77" s="15" t="s">
        <v>80</v>
      </c>
      <c r="B77" s="21">
        <v>3000000</v>
      </c>
      <c r="C77" s="19">
        <f>D77-B77</f>
        <v>0</v>
      </c>
      <c r="D77" s="21">
        <v>3000000</v>
      </c>
      <c r="E77" s="21">
        <v>0</v>
      </c>
      <c r="F77" s="19">
        <f>G77-E77</f>
        <v>0</v>
      </c>
      <c r="G77" s="21">
        <v>0</v>
      </c>
      <c r="H77" s="19">
        <f t="shared" si="5"/>
        <v>3000000</v>
      </c>
      <c r="I77" s="20">
        <f t="shared" si="6"/>
        <v>0</v>
      </c>
      <c r="J77" s="10"/>
    </row>
    <row r="78" spans="1:10" s="61" customFormat="1" ht="18" customHeight="1" x14ac:dyDescent="0.15">
      <c r="A78" s="32" t="s">
        <v>81</v>
      </c>
      <c r="B78" s="33">
        <f t="shared" ref="B78:H78" si="9">B49+B56+B69+B76</f>
        <v>9383684000</v>
      </c>
      <c r="C78" s="33">
        <f t="shared" si="9"/>
        <v>-8500000</v>
      </c>
      <c r="D78" s="33">
        <f t="shared" si="9"/>
        <v>9375184000</v>
      </c>
      <c r="E78" s="33">
        <f t="shared" si="9"/>
        <v>3866470927</v>
      </c>
      <c r="F78" s="33">
        <f t="shared" si="9"/>
        <v>5334752726</v>
      </c>
      <c r="G78" s="33">
        <f t="shared" si="9"/>
        <v>9201223653</v>
      </c>
      <c r="H78" s="33">
        <f t="shared" si="9"/>
        <v>173960347</v>
      </c>
      <c r="I78" s="34">
        <f t="shared" si="6"/>
        <v>98.144459383410492</v>
      </c>
      <c r="J78" s="35"/>
    </row>
    <row r="79" spans="1:10" hidden="1" x14ac:dyDescent="0.15">
      <c r="A79" s="38"/>
      <c r="B79" s="39"/>
      <c r="C79" s="39"/>
      <c r="D79" s="39"/>
      <c r="E79" s="39"/>
      <c r="F79" s="39"/>
      <c r="G79" s="39"/>
      <c r="H79" s="39"/>
      <c r="I79" s="40"/>
      <c r="J79" s="27"/>
    </row>
    <row r="80" spans="1:10" hidden="1" x14ac:dyDescent="0.15">
      <c r="A80" s="41" t="s">
        <v>82</v>
      </c>
      <c r="B80" s="39"/>
      <c r="C80" s="39"/>
      <c r="D80" s="39"/>
      <c r="E80" s="39"/>
      <c r="F80" s="39"/>
      <c r="G80" s="39"/>
      <c r="H80" s="39"/>
      <c r="I80" s="40"/>
      <c r="J80" s="27"/>
    </row>
    <row r="83" spans="1:10" x14ac:dyDescent="0.15">
      <c r="A83" s="2" t="s">
        <v>83</v>
      </c>
      <c r="J83" s="2"/>
    </row>
    <row r="84" spans="1:10" x14ac:dyDescent="0.15">
      <c r="J84" s="2"/>
    </row>
    <row r="85" spans="1:10" x14ac:dyDescent="0.15">
      <c r="A85" s="3" t="s">
        <v>84</v>
      </c>
      <c r="B85" s="3"/>
      <c r="C85" s="3"/>
      <c r="D85" s="3"/>
      <c r="E85" s="3"/>
      <c r="F85" s="3"/>
      <c r="G85" s="3"/>
      <c r="H85" s="3"/>
      <c r="I85" s="3" t="s">
        <v>3</v>
      </c>
      <c r="J85" s="2"/>
    </row>
    <row r="86" spans="1:10" x14ac:dyDescent="0.15">
      <c r="A86" s="4"/>
      <c r="B86" s="5"/>
      <c r="C86" s="6" t="s">
        <v>4</v>
      </c>
      <c r="D86" s="7"/>
      <c r="E86" s="5"/>
      <c r="F86" s="6" t="s">
        <v>5</v>
      </c>
      <c r="G86" s="7"/>
      <c r="H86" s="8" t="s">
        <v>6</v>
      </c>
      <c r="I86" s="9" t="s">
        <v>7</v>
      </c>
      <c r="J86" s="10"/>
    </row>
    <row r="87" spans="1:10" x14ac:dyDescent="0.15">
      <c r="A87" s="11" t="s">
        <v>8</v>
      </c>
      <c r="B87" s="12" t="str">
        <f>$B$7</f>
        <v>30.9.30</v>
      </c>
      <c r="C87" s="12" t="str">
        <f>$C$7</f>
        <v>30.10.1～31.3.31</v>
      </c>
      <c r="D87" s="56" t="s">
        <v>11</v>
      </c>
      <c r="E87" s="12" t="str">
        <f>$E$7</f>
        <v>30.9.30</v>
      </c>
      <c r="F87" s="13" t="str">
        <f>$F$7</f>
        <v>30.10.1～</v>
      </c>
      <c r="G87" s="56" t="s">
        <v>13</v>
      </c>
      <c r="H87" s="11" t="s">
        <v>85</v>
      </c>
      <c r="I87" s="14" t="s">
        <v>15</v>
      </c>
      <c r="J87" s="10"/>
    </row>
    <row r="88" spans="1:10" x14ac:dyDescent="0.15">
      <c r="A88" s="15"/>
      <c r="B88" s="57" t="s">
        <v>16</v>
      </c>
      <c r="C88" s="58" t="s">
        <v>17</v>
      </c>
      <c r="D88" s="59"/>
      <c r="E88" s="57" t="s">
        <v>16</v>
      </c>
      <c r="F88" s="16" t="str">
        <f>$F$8</f>
        <v>31.3.31</v>
      </c>
      <c r="G88" s="59"/>
      <c r="H88" s="17" t="s">
        <v>19</v>
      </c>
      <c r="I88" s="18" t="s">
        <v>20</v>
      </c>
      <c r="J88" s="10"/>
    </row>
    <row r="89" spans="1:10" x14ac:dyDescent="0.15">
      <c r="A89" s="15" t="s">
        <v>86</v>
      </c>
      <c r="B89" s="19">
        <f>B90</f>
        <v>101861000</v>
      </c>
      <c r="C89" s="19">
        <f>D89-B89</f>
        <v>0</v>
      </c>
      <c r="D89" s="19">
        <f>D90</f>
        <v>101861000</v>
      </c>
      <c r="E89" s="19">
        <f>E90</f>
        <v>0</v>
      </c>
      <c r="F89" s="19">
        <f>G89-E89</f>
        <v>101861000</v>
      </c>
      <c r="G89" s="19">
        <f>G90</f>
        <v>101861000</v>
      </c>
      <c r="H89" s="19">
        <f>G89-D89</f>
        <v>0</v>
      </c>
      <c r="I89" s="42">
        <f>G89/D89*100</f>
        <v>100</v>
      </c>
      <c r="J89" s="10"/>
    </row>
    <row r="90" spans="1:10" x14ac:dyDescent="0.15">
      <c r="A90" s="15" t="s">
        <v>87</v>
      </c>
      <c r="B90" s="21">
        <v>101861000</v>
      </c>
      <c r="C90" s="19">
        <f>D90-B90</f>
        <v>0</v>
      </c>
      <c r="D90" s="21">
        <v>101861000</v>
      </c>
      <c r="E90" s="21">
        <v>0</v>
      </c>
      <c r="F90" s="19">
        <f>G90-E90</f>
        <v>101861000</v>
      </c>
      <c r="G90" s="21">
        <v>101861000</v>
      </c>
      <c r="H90" s="19">
        <f t="shared" ref="H90:H112" si="10">G90-D90</f>
        <v>0</v>
      </c>
      <c r="I90" s="42">
        <f>G90/D90*100</f>
        <v>100</v>
      </c>
      <c r="J90" s="10"/>
    </row>
    <row r="91" spans="1:10" x14ac:dyDescent="0.15">
      <c r="A91" s="15" t="s">
        <v>88</v>
      </c>
      <c r="B91" s="19">
        <f>B92</f>
        <v>541575000</v>
      </c>
      <c r="C91" s="19">
        <f>D91-B91</f>
        <v>-40000000</v>
      </c>
      <c r="D91" s="19">
        <f>D92</f>
        <v>501575000</v>
      </c>
      <c r="E91" s="19">
        <f>E92</f>
        <v>474200000</v>
      </c>
      <c r="F91" s="19">
        <f>G91-E91</f>
        <v>18561000</v>
      </c>
      <c r="G91" s="19">
        <f>G92</f>
        <v>492761000</v>
      </c>
      <c r="H91" s="19">
        <f t="shared" si="10"/>
        <v>-8814000</v>
      </c>
      <c r="I91" s="42">
        <f>G91/D91*100</f>
        <v>98.242735383541842</v>
      </c>
      <c r="J91" s="10"/>
    </row>
    <row r="92" spans="1:10" x14ac:dyDescent="0.15">
      <c r="A92" s="15" t="s">
        <v>89</v>
      </c>
      <c r="B92" s="21">
        <v>541575000</v>
      </c>
      <c r="C92" s="19">
        <f>D92-B92</f>
        <v>-40000000</v>
      </c>
      <c r="D92" s="21">
        <v>501575000</v>
      </c>
      <c r="E92" s="21">
        <v>474200000</v>
      </c>
      <c r="F92" s="19">
        <f>G92-E92</f>
        <v>18561000</v>
      </c>
      <c r="G92" s="21">
        <v>492761000</v>
      </c>
      <c r="H92" s="19">
        <f t="shared" si="10"/>
        <v>-8814000</v>
      </c>
      <c r="I92" s="42">
        <f>G92/D92*100</f>
        <v>98.242735383541842</v>
      </c>
      <c r="J92" s="10"/>
    </row>
    <row r="93" spans="1:10" x14ac:dyDescent="0.15">
      <c r="A93" s="10" t="s">
        <v>90</v>
      </c>
      <c r="B93" s="22"/>
      <c r="C93" s="22"/>
      <c r="D93" s="22"/>
      <c r="E93" s="22"/>
      <c r="F93" s="22"/>
      <c r="G93" s="22"/>
      <c r="H93" s="22"/>
      <c r="I93" s="43"/>
      <c r="J93" s="10"/>
    </row>
    <row r="94" spans="1:10" x14ac:dyDescent="0.15">
      <c r="A94" s="15" t="s">
        <v>91</v>
      </c>
      <c r="B94" s="19">
        <f>B96</f>
        <v>1000</v>
      </c>
      <c r="C94" s="19">
        <f>D94-B94</f>
        <v>0</v>
      </c>
      <c r="D94" s="19">
        <f>D96</f>
        <v>1000</v>
      </c>
      <c r="E94" s="19">
        <f>E96</f>
        <v>0</v>
      </c>
      <c r="F94" s="19">
        <f>G94-E94</f>
        <v>2850000</v>
      </c>
      <c r="G94" s="19">
        <f>G96</f>
        <v>2850000</v>
      </c>
      <c r="H94" s="19">
        <f t="shared" si="10"/>
        <v>2849000</v>
      </c>
      <c r="I94" s="42">
        <f>G94/D94*100</f>
        <v>285000</v>
      </c>
      <c r="J94" s="10"/>
    </row>
    <row r="95" spans="1:10" x14ac:dyDescent="0.15">
      <c r="A95" s="10" t="s">
        <v>92</v>
      </c>
      <c r="B95" s="22"/>
      <c r="C95" s="22"/>
      <c r="D95" s="22"/>
      <c r="E95" s="22"/>
      <c r="F95" s="22"/>
      <c r="G95" s="22"/>
      <c r="H95" s="22"/>
      <c r="I95" s="43"/>
      <c r="J95" s="10"/>
    </row>
    <row r="96" spans="1:10" x14ac:dyDescent="0.15">
      <c r="A96" s="15" t="s">
        <v>93</v>
      </c>
      <c r="B96" s="21">
        <v>1000</v>
      </c>
      <c r="C96" s="19">
        <f>D96-B96</f>
        <v>0</v>
      </c>
      <c r="D96" s="21">
        <v>1000</v>
      </c>
      <c r="E96" s="21">
        <v>0</v>
      </c>
      <c r="F96" s="19">
        <f>G96-E96</f>
        <v>2850000</v>
      </c>
      <c r="G96" s="21">
        <v>2850000</v>
      </c>
      <c r="H96" s="19">
        <f t="shared" si="10"/>
        <v>2849000</v>
      </c>
      <c r="I96" s="42">
        <f>G96/D96*100</f>
        <v>285000</v>
      </c>
      <c r="J96" s="10"/>
    </row>
    <row r="97" spans="1:10" x14ac:dyDescent="0.15">
      <c r="A97" s="15" t="s">
        <v>94</v>
      </c>
      <c r="B97" s="19">
        <f>B98</f>
        <v>1000</v>
      </c>
      <c r="C97" s="19">
        <f>D97-B97</f>
        <v>0</v>
      </c>
      <c r="D97" s="19">
        <f>D98</f>
        <v>1000</v>
      </c>
      <c r="E97" s="19">
        <f>E98</f>
        <v>625000</v>
      </c>
      <c r="F97" s="19">
        <f>G97-E97</f>
        <v>0</v>
      </c>
      <c r="G97" s="19">
        <f>G98</f>
        <v>625000</v>
      </c>
      <c r="H97" s="19">
        <f t="shared" si="10"/>
        <v>624000</v>
      </c>
      <c r="I97" s="42">
        <f>G97/D97*100</f>
        <v>62500</v>
      </c>
      <c r="J97" s="10"/>
    </row>
    <row r="98" spans="1:10" x14ac:dyDescent="0.15">
      <c r="A98" s="15" t="s">
        <v>95</v>
      </c>
      <c r="B98" s="21">
        <v>1000</v>
      </c>
      <c r="C98" s="19">
        <f>D98-B98</f>
        <v>0</v>
      </c>
      <c r="D98" s="21">
        <v>1000</v>
      </c>
      <c r="E98" s="21">
        <v>625000</v>
      </c>
      <c r="F98" s="19">
        <f>G98-E98</f>
        <v>0</v>
      </c>
      <c r="G98" s="21">
        <v>625000</v>
      </c>
      <c r="H98" s="19">
        <f t="shared" si="10"/>
        <v>624000</v>
      </c>
      <c r="I98" s="42">
        <f>G98/D98*100</f>
        <v>62500</v>
      </c>
      <c r="J98" s="10"/>
    </row>
    <row r="99" spans="1:10" x14ac:dyDescent="0.15">
      <c r="A99" s="10" t="s">
        <v>96</v>
      </c>
      <c r="B99" s="22"/>
      <c r="C99" s="22"/>
      <c r="D99" s="22"/>
      <c r="E99" s="22"/>
      <c r="F99" s="22"/>
      <c r="G99" s="22"/>
      <c r="H99" s="22"/>
      <c r="I99" s="43"/>
      <c r="J99" s="10"/>
    </row>
    <row r="100" spans="1:10" x14ac:dyDescent="0.15">
      <c r="A100" s="15" t="s">
        <v>97</v>
      </c>
      <c r="B100" s="19">
        <f>B102</f>
        <v>1000</v>
      </c>
      <c r="C100" s="19">
        <f>D100-B100</f>
        <v>0</v>
      </c>
      <c r="D100" s="19">
        <f>D102</f>
        <v>1000</v>
      </c>
      <c r="E100" s="19">
        <f>E102</f>
        <v>8150000</v>
      </c>
      <c r="F100" s="19">
        <f>G100-E100</f>
        <v>4200000</v>
      </c>
      <c r="G100" s="19">
        <f>G102</f>
        <v>12350000</v>
      </c>
      <c r="H100" s="19">
        <f t="shared" si="10"/>
        <v>12349000</v>
      </c>
      <c r="I100" s="44">
        <f>G100/D100*100</f>
        <v>1235000</v>
      </c>
      <c r="J100" s="10"/>
    </row>
    <row r="101" spans="1:10" x14ac:dyDescent="0.15">
      <c r="A101" s="10" t="s">
        <v>98</v>
      </c>
      <c r="B101" s="22"/>
      <c r="C101" s="22"/>
      <c r="D101" s="22"/>
      <c r="E101" s="22"/>
      <c r="F101" s="22"/>
      <c r="G101" s="22"/>
      <c r="H101" s="22"/>
      <c r="I101" s="45"/>
      <c r="J101" s="10"/>
    </row>
    <row r="102" spans="1:10" x14ac:dyDescent="0.15">
      <c r="A102" s="15" t="s">
        <v>99</v>
      </c>
      <c r="B102" s="21">
        <v>1000</v>
      </c>
      <c r="C102" s="19">
        <f>D102-B102</f>
        <v>0</v>
      </c>
      <c r="D102" s="21">
        <v>1000</v>
      </c>
      <c r="E102" s="21">
        <v>8150000</v>
      </c>
      <c r="F102" s="19">
        <f>G102-E102</f>
        <v>4200000</v>
      </c>
      <c r="G102" s="21">
        <v>12350000</v>
      </c>
      <c r="H102" s="19">
        <f t="shared" si="10"/>
        <v>12349000</v>
      </c>
      <c r="I102" s="44">
        <f>G102/D102*100</f>
        <v>1235000</v>
      </c>
      <c r="J102" s="10"/>
    </row>
    <row r="103" spans="1:10" x14ac:dyDescent="0.15">
      <c r="A103" s="10" t="s">
        <v>100</v>
      </c>
      <c r="B103" s="22"/>
      <c r="C103" s="22"/>
      <c r="D103" s="22"/>
      <c r="E103" s="46"/>
      <c r="F103" s="46"/>
      <c r="G103" s="22"/>
      <c r="H103" s="22"/>
      <c r="I103" s="43"/>
      <c r="J103" s="10"/>
    </row>
    <row r="104" spans="1:10" x14ac:dyDescent="0.15">
      <c r="A104" s="15" t="s">
        <v>101</v>
      </c>
      <c r="B104" s="19">
        <f>B106</f>
        <v>1000</v>
      </c>
      <c r="C104" s="19">
        <f>D104-B104</f>
        <v>0</v>
      </c>
      <c r="D104" s="19">
        <f>D106</f>
        <v>1000</v>
      </c>
      <c r="E104" s="47">
        <f>E106</f>
        <v>0</v>
      </c>
      <c r="F104" s="47">
        <f>G104-E104</f>
        <v>0</v>
      </c>
      <c r="G104" s="19">
        <f>G106</f>
        <v>0</v>
      </c>
      <c r="H104" s="19">
        <f t="shared" si="10"/>
        <v>-1000</v>
      </c>
      <c r="I104" s="42">
        <f>G104/D104*100</f>
        <v>0</v>
      </c>
      <c r="J104" s="10"/>
    </row>
    <row r="105" spans="1:10" x14ac:dyDescent="0.15">
      <c r="A105" s="10" t="s">
        <v>102</v>
      </c>
      <c r="B105" s="22"/>
      <c r="C105" s="22"/>
      <c r="D105" s="22"/>
      <c r="E105" s="46"/>
      <c r="F105" s="46"/>
      <c r="G105" s="22"/>
      <c r="H105" s="22"/>
      <c r="I105" s="43"/>
      <c r="J105" s="10"/>
    </row>
    <row r="106" spans="1:10" x14ac:dyDescent="0.15">
      <c r="A106" s="15" t="s">
        <v>103</v>
      </c>
      <c r="B106" s="21">
        <v>1000</v>
      </c>
      <c r="C106" s="19">
        <f>D106-B106</f>
        <v>0</v>
      </c>
      <c r="D106" s="21">
        <v>1000</v>
      </c>
      <c r="E106" s="48">
        <v>0</v>
      </c>
      <c r="F106" s="47">
        <f>G106-E106</f>
        <v>0</v>
      </c>
      <c r="G106" s="21">
        <v>0</v>
      </c>
      <c r="H106" s="19">
        <f t="shared" si="10"/>
        <v>-1000</v>
      </c>
      <c r="I106" s="42">
        <f>G106/D106*100</f>
        <v>0</v>
      </c>
      <c r="J106" s="10"/>
    </row>
    <row r="107" spans="1:10" x14ac:dyDescent="0.15">
      <c r="A107" s="15" t="s">
        <v>104</v>
      </c>
      <c r="B107" s="19">
        <f>B108</f>
        <v>962200000</v>
      </c>
      <c r="C107" s="19">
        <f>D107-B107</f>
        <v>-168500000</v>
      </c>
      <c r="D107" s="19">
        <f>D108</f>
        <v>793700000</v>
      </c>
      <c r="E107" s="47">
        <f>E108</f>
        <v>122200000</v>
      </c>
      <c r="F107" s="47">
        <f>G107-E107</f>
        <v>671500000</v>
      </c>
      <c r="G107" s="19">
        <f>G108</f>
        <v>793700000</v>
      </c>
      <c r="H107" s="19">
        <f t="shared" si="10"/>
        <v>0</v>
      </c>
      <c r="I107" s="42">
        <f>G107/D107*100</f>
        <v>100</v>
      </c>
      <c r="J107" s="10"/>
    </row>
    <row r="108" spans="1:10" x14ac:dyDescent="0.15">
      <c r="A108" s="10" t="s">
        <v>105</v>
      </c>
      <c r="B108" s="62">
        <f>B109+B110</f>
        <v>962200000</v>
      </c>
      <c r="C108" s="22">
        <f>D108-B108</f>
        <v>-168500000</v>
      </c>
      <c r="D108" s="62">
        <f>D109+D110</f>
        <v>793700000</v>
      </c>
      <c r="E108" s="63">
        <f>E109+E110</f>
        <v>122200000</v>
      </c>
      <c r="F108" s="46">
        <f>G108-E108</f>
        <v>671500000</v>
      </c>
      <c r="G108" s="62">
        <f>G109+G110</f>
        <v>793700000</v>
      </c>
      <c r="H108" s="22">
        <f t="shared" si="10"/>
        <v>0</v>
      </c>
      <c r="I108" s="43">
        <f>G108/D108*100</f>
        <v>100</v>
      </c>
      <c r="J108" s="10"/>
    </row>
    <row r="109" spans="1:10" x14ac:dyDescent="0.15">
      <c r="A109" s="10" t="s">
        <v>106</v>
      </c>
      <c r="B109" s="26">
        <v>840000000</v>
      </c>
      <c r="C109" s="22"/>
      <c r="D109" s="26">
        <v>671500000</v>
      </c>
      <c r="E109" s="49">
        <v>0</v>
      </c>
      <c r="F109" s="46"/>
      <c r="G109" s="26">
        <v>671500000</v>
      </c>
      <c r="H109" s="22"/>
      <c r="I109" s="43"/>
      <c r="J109" s="10"/>
    </row>
    <row r="110" spans="1:10" ht="48" x14ac:dyDescent="0.15">
      <c r="A110" s="50" t="s">
        <v>123</v>
      </c>
      <c r="B110" s="21">
        <v>122200000</v>
      </c>
      <c r="C110" s="19"/>
      <c r="D110" s="51">
        <v>122200000</v>
      </c>
      <c r="E110" s="48">
        <v>122200000</v>
      </c>
      <c r="F110" s="47"/>
      <c r="G110" s="21">
        <v>122200000</v>
      </c>
      <c r="H110" s="19"/>
      <c r="I110" s="42"/>
      <c r="J110" s="10"/>
    </row>
    <row r="111" spans="1:10" x14ac:dyDescent="0.15">
      <c r="A111" s="15" t="s">
        <v>107</v>
      </c>
      <c r="B111" s="19">
        <f>B112</f>
        <v>1000</v>
      </c>
      <c r="C111" s="19">
        <f>D111-B111</f>
        <v>0</v>
      </c>
      <c r="D111" s="19">
        <f>D112</f>
        <v>1000</v>
      </c>
      <c r="E111" s="47">
        <f>E112</f>
        <v>0</v>
      </c>
      <c r="F111" s="47">
        <f>G111-E111</f>
        <v>0</v>
      </c>
      <c r="G111" s="19">
        <f>G112</f>
        <v>0</v>
      </c>
      <c r="H111" s="19">
        <f t="shared" si="10"/>
        <v>-1000</v>
      </c>
      <c r="I111" s="42">
        <f>G111/D111*100</f>
        <v>0</v>
      </c>
      <c r="J111" s="37"/>
    </row>
    <row r="112" spans="1:10" x14ac:dyDescent="0.15">
      <c r="A112" s="15" t="s">
        <v>108</v>
      </c>
      <c r="B112" s="21">
        <v>1000</v>
      </c>
      <c r="C112" s="19">
        <f>D112-B112</f>
        <v>0</v>
      </c>
      <c r="D112" s="21">
        <v>1000</v>
      </c>
      <c r="E112" s="48">
        <v>0</v>
      </c>
      <c r="F112" s="47">
        <f>G112-E112</f>
        <v>0</v>
      </c>
      <c r="G112" s="21">
        <v>0</v>
      </c>
      <c r="H112" s="19">
        <f t="shared" si="10"/>
        <v>-1000</v>
      </c>
      <c r="I112" s="42">
        <f>G112/D112*100</f>
        <v>0</v>
      </c>
      <c r="J112" s="37"/>
    </row>
    <row r="113" spans="1:10" x14ac:dyDescent="0.15">
      <c r="A113" s="10"/>
      <c r="B113" s="22"/>
      <c r="C113" s="22"/>
      <c r="D113" s="22"/>
      <c r="E113" s="22"/>
      <c r="F113" s="22"/>
      <c r="G113" s="22"/>
      <c r="H113" s="22"/>
      <c r="I113" s="43"/>
      <c r="J113" s="10"/>
    </row>
    <row r="114" spans="1:10" x14ac:dyDescent="0.15">
      <c r="A114" s="11" t="s">
        <v>109</v>
      </c>
      <c r="B114" s="22">
        <f>B89+B91+B94+B97+B100+B104+B107+B111</f>
        <v>1605641000</v>
      </c>
      <c r="C114" s="22">
        <f t="shared" ref="C114:H114" si="11">C89+C91+C94+C97+C100+C104+C107+C111</f>
        <v>-208500000</v>
      </c>
      <c r="D114" s="22">
        <f t="shared" si="11"/>
        <v>1397141000</v>
      </c>
      <c r="E114" s="22">
        <f t="shared" si="11"/>
        <v>605175000</v>
      </c>
      <c r="F114" s="22">
        <f t="shared" si="11"/>
        <v>798972000</v>
      </c>
      <c r="G114" s="22">
        <f t="shared" si="11"/>
        <v>1404147000</v>
      </c>
      <c r="H114" s="22">
        <f t="shared" si="11"/>
        <v>7006000</v>
      </c>
      <c r="I114" s="43">
        <f>G114/D114*100</f>
        <v>100.50145260929284</v>
      </c>
      <c r="J114" s="10"/>
    </row>
    <row r="115" spans="1:10" x14ac:dyDescent="0.15">
      <c r="A115" s="15"/>
      <c r="B115" s="19"/>
      <c r="C115" s="19"/>
      <c r="D115" s="19"/>
      <c r="E115" s="19"/>
      <c r="F115" s="19"/>
      <c r="G115" s="19"/>
      <c r="H115" s="19"/>
      <c r="I115" s="42"/>
      <c r="J115" s="10"/>
    </row>
    <row r="116" spans="1:10" x14ac:dyDescent="0.15">
      <c r="J116" s="2"/>
    </row>
    <row r="117" spans="1:10" x14ac:dyDescent="0.15">
      <c r="J117" s="2"/>
    </row>
    <row r="118" spans="1:10" x14ac:dyDescent="0.15">
      <c r="J118" s="2"/>
    </row>
    <row r="119" spans="1:10" x14ac:dyDescent="0.15">
      <c r="J119" s="2"/>
    </row>
    <row r="120" spans="1:10" x14ac:dyDescent="0.15">
      <c r="A120" s="3" t="s">
        <v>51</v>
      </c>
      <c r="B120" s="3"/>
      <c r="C120" s="3"/>
      <c r="D120" s="3"/>
      <c r="E120" s="3"/>
      <c r="F120" s="3"/>
      <c r="G120" s="3"/>
      <c r="H120" s="3"/>
      <c r="I120" s="3" t="s">
        <v>3</v>
      </c>
      <c r="J120" s="2"/>
    </row>
    <row r="121" spans="1:10" x14ac:dyDescent="0.15">
      <c r="A121" s="4"/>
      <c r="B121" s="5"/>
      <c r="C121" s="6" t="s">
        <v>4</v>
      </c>
      <c r="D121" s="7"/>
      <c r="E121" s="5"/>
      <c r="F121" s="6" t="s">
        <v>52</v>
      </c>
      <c r="G121" s="7"/>
      <c r="H121" s="8" t="s">
        <v>6</v>
      </c>
      <c r="I121" s="9" t="s">
        <v>53</v>
      </c>
      <c r="J121" s="10"/>
    </row>
    <row r="122" spans="1:10" x14ac:dyDescent="0.15">
      <c r="A122" s="11" t="s">
        <v>8</v>
      </c>
      <c r="B122" s="12" t="str">
        <f>$B$7</f>
        <v>30.9.30</v>
      </c>
      <c r="C122" s="12" t="str">
        <f>$C$7</f>
        <v>30.10.1～31.3.31</v>
      </c>
      <c r="D122" s="56" t="s">
        <v>11</v>
      </c>
      <c r="E122" s="12" t="str">
        <f>$E$7</f>
        <v>30.9.30</v>
      </c>
      <c r="F122" s="13" t="str">
        <f>$F$7</f>
        <v>30.10.1～</v>
      </c>
      <c r="G122" s="56" t="s">
        <v>13</v>
      </c>
      <c r="H122" s="11" t="s">
        <v>54</v>
      </c>
      <c r="I122" s="14" t="s">
        <v>15</v>
      </c>
      <c r="J122" s="10"/>
    </row>
    <row r="123" spans="1:10" x14ac:dyDescent="0.15">
      <c r="A123" s="15"/>
      <c r="B123" s="57" t="s">
        <v>16</v>
      </c>
      <c r="C123" s="58" t="s">
        <v>17</v>
      </c>
      <c r="D123" s="59"/>
      <c r="E123" s="57" t="s">
        <v>16</v>
      </c>
      <c r="F123" s="16" t="str">
        <f>$F$8</f>
        <v>31.3.31</v>
      </c>
      <c r="G123" s="59"/>
      <c r="H123" s="17" t="s">
        <v>55</v>
      </c>
      <c r="I123" s="18" t="s">
        <v>20</v>
      </c>
      <c r="J123" s="10"/>
    </row>
    <row r="124" spans="1:10" x14ac:dyDescent="0.15">
      <c r="A124" s="15" t="s">
        <v>110</v>
      </c>
      <c r="B124" s="19">
        <f>SUM(B125:B126)</f>
        <v>1023133400</v>
      </c>
      <c r="C124" s="19">
        <f>D124-B124</f>
        <v>-168500000</v>
      </c>
      <c r="D124" s="19">
        <f>SUM(D125:D126)</f>
        <v>854633400</v>
      </c>
      <c r="E124" s="19">
        <f>SUM(E125:E126)</f>
        <v>133623000</v>
      </c>
      <c r="F124" s="19">
        <f>G124-E124</f>
        <v>703879632</v>
      </c>
      <c r="G124" s="19">
        <f>SUM(G125:G126)</f>
        <v>837502632</v>
      </c>
      <c r="H124" s="19">
        <f>D124-G124</f>
        <v>17130768</v>
      </c>
      <c r="I124" s="20">
        <f>G124/D124*100</f>
        <v>97.99554194816163</v>
      </c>
      <c r="J124" s="10"/>
    </row>
    <row r="125" spans="1:10" x14ac:dyDescent="0.15">
      <c r="A125" s="15" t="s">
        <v>111</v>
      </c>
      <c r="B125" s="21">
        <v>2000</v>
      </c>
      <c r="C125" s="19">
        <f t="shared" ref="C125:C139" si="12">D125-B125</f>
        <v>0</v>
      </c>
      <c r="D125" s="21">
        <v>2000</v>
      </c>
      <c r="E125" s="21">
        <v>0</v>
      </c>
      <c r="F125" s="19">
        <f>G125-E125</f>
        <v>0</v>
      </c>
      <c r="G125" s="21">
        <v>0</v>
      </c>
      <c r="H125" s="19">
        <f>D125-G125</f>
        <v>2000</v>
      </c>
      <c r="I125" s="20">
        <f>G125/D125*100</f>
        <v>0</v>
      </c>
      <c r="J125" s="10"/>
    </row>
    <row r="126" spans="1:10" x14ac:dyDescent="0.15">
      <c r="A126" s="10" t="s">
        <v>112</v>
      </c>
      <c r="B126" s="62">
        <f>B127+B128</f>
        <v>1023131400</v>
      </c>
      <c r="C126" s="22">
        <f t="shared" si="12"/>
        <v>-168500000</v>
      </c>
      <c r="D126" s="62">
        <f>D127+D128</f>
        <v>854631400</v>
      </c>
      <c r="E126" s="62">
        <f>E127+E128</f>
        <v>133623000</v>
      </c>
      <c r="F126" s="22">
        <f>G126-E126</f>
        <v>703879632</v>
      </c>
      <c r="G126" s="62">
        <f>G127+G128</f>
        <v>837502632</v>
      </c>
      <c r="H126" s="22">
        <f>D126-G126</f>
        <v>17128768</v>
      </c>
      <c r="I126" s="23">
        <f>G126/D126*100</f>
        <v>97.99577127636546</v>
      </c>
      <c r="J126" s="10"/>
    </row>
    <row r="127" spans="1:10" x14ac:dyDescent="0.15">
      <c r="A127" s="10" t="s">
        <v>113</v>
      </c>
      <c r="B127" s="26">
        <v>900897000</v>
      </c>
      <c r="C127" s="22"/>
      <c r="D127" s="26">
        <v>732397000</v>
      </c>
      <c r="E127" s="26">
        <v>11388600</v>
      </c>
      <c r="F127" s="22"/>
      <c r="G127" s="26">
        <v>715268232</v>
      </c>
      <c r="H127" s="22"/>
      <c r="I127" s="23"/>
      <c r="J127" s="10"/>
    </row>
    <row r="128" spans="1:10" ht="48" x14ac:dyDescent="0.15">
      <c r="A128" s="52" t="s">
        <v>124</v>
      </c>
      <c r="B128" s="21">
        <v>122234400</v>
      </c>
      <c r="C128" s="19"/>
      <c r="D128" s="51">
        <v>122234400</v>
      </c>
      <c r="E128" s="21">
        <v>122234400</v>
      </c>
      <c r="F128" s="19"/>
      <c r="G128" s="21">
        <v>122234400</v>
      </c>
      <c r="H128" s="19"/>
      <c r="I128" s="20"/>
      <c r="J128" s="10"/>
    </row>
    <row r="129" spans="1:10" x14ac:dyDescent="0.15">
      <c r="A129" s="15" t="s">
        <v>114</v>
      </c>
      <c r="B129" s="19">
        <f>SUM(B130:B135)</f>
        <v>928591000</v>
      </c>
      <c r="C129" s="19">
        <f t="shared" si="12"/>
        <v>65600000</v>
      </c>
      <c r="D129" s="19">
        <f>SUM(D130:D135)</f>
        <v>994191000</v>
      </c>
      <c r="E129" s="19">
        <f>SUM(E130:E135)</f>
        <v>444941433</v>
      </c>
      <c r="F129" s="19">
        <f>G129-E129</f>
        <v>549207193</v>
      </c>
      <c r="G129" s="19">
        <f>SUM(G130:G135)</f>
        <v>994148626</v>
      </c>
      <c r="H129" s="19">
        <f>D129-G129</f>
        <v>42374</v>
      </c>
      <c r="I129" s="20">
        <f>G129/D129*100</f>
        <v>99.995737841119052</v>
      </c>
      <c r="J129" s="10"/>
    </row>
    <row r="130" spans="1:10" x14ac:dyDescent="0.15">
      <c r="A130" s="10" t="s">
        <v>115</v>
      </c>
      <c r="B130" s="26"/>
      <c r="C130" s="53"/>
      <c r="D130" s="26"/>
      <c r="E130" s="26"/>
      <c r="F130" s="22"/>
      <c r="G130" s="26"/>
      <c r="H130" s="22"/>
      <c r="I130" s="23"/>
      <c r="J130" s="10"/>
    </row>
    <row r="131" spans="1:10" x14ac:dyDescent="0.15">
      <c r="A131" s="15" t="s">
        <v>116</v>
      </c>
      <c r="B131" s="21">
        <v>836679000</v>
      </c>
      <c r="C131" s="54">
        <f>D131-B131</f>
        <v>0</v>
      </c>
      <c r="D131" s="21">
        <v>836679000</v>
      </c>
      <c r="E131" s="21">
        <v>414632015</v>
      </c>
      <c r="F131" s="19">
        <f>G131-E131</f>
        <v>422046260</v>
      </c>
      <c r="G131" s="21">
        <v>836678275</v>
      </c>
      <c r="H131" s="19">
        <f>D131-G131</f>
        <v>725</v>
      </c>
      <c r="I131" s="20">
        <f>G131/D131*100</f>
        <v>99.999913347890896</v>
      </c>
      <c r="J131" s="10"/>
    </row>
    <row r="132" spans="1:10" x14ac:dyDescent="0.15">
      <c r="A132" s="10" t="s">
        <v>117</v>
      </c>
      <c r="B132" s="26"/>
      <c r="C132" s="53"/>
      <c r="D132" s="26"/>
      <c r="E132" s="26"/>
      <c r="F132" s="22"/>
      <c r="G132" s="26"/>
      <c r="H132" s="22"/>
      <c r="I132" s="23"/>
      <c r="J132" s="10"/>
    </row>
    <row r="133" spans="1:10" x14ac:dyDescent="0.15">
      <c r="A133" s="15" t="s">
        <v>116</v>
      </c>
      <c r="B133" s="21">
        <v>7332000</v>
      </c>
      <c r="C133" s="54">
        <f t="shared" si="12"/>
        <v>65600000</v>
      </c>
      <c r="D133" s="21">
        <v>72932000</v>
      </c>
      <c r="E133" s="21">
        <v>3643418</v>
      </c>
      <c r="F133" s="19">
        <f>G133-E133</f>
        <v>69246933</v>
      </c>
      <c r="G133" s="21">
        <v>72890351</v>
      </c>
      <c r="H133" s="19">
        <f>D133-G133</f>
        <v>41649</v>
      </c>
      <c r="I133" s="20">
        <f>G133/D133*100</f>
        <v>99.942893380134919</v>
      </c>
      <c r="J133" s="10"/>
    </row>
    <row r="134" spans="1:10" x14ac:dyDescent="0.15">
      <c r="A134" s="10" t="s">
        <v>118</v>
      </c>
      <c r="B134" s="26"/>
      <c r="C134" s="53"/>
      <c r="D134" s="26"/>
      <c r="E134" s="26"/>
      <c r="F134" s="22"/>
      <c r="G134" s="26"/>
      <c r="H134" s="22"/>
      <c r="I134" s="23"/>
      <c r="J134" s="10"/>
    </row>
    <row r="135" spans="1:10" x14ac:dyDescent="0.15">
      <c r="A135" s="15" t="s">
        <v>116</v>
      </c>
      <c r="B135" s="21">
        <v>84580000</v>
      </c>
      <c r="C135" s="54">
        <f t="shared" si="12"/>
        <v>0</v>
      </c>
      <c r="D135" s="21">
        <v>84580000</v>
      </c>
      <c r="E135" s="21">
        <v>26666000</v>
      </c>
      <c r="F135" s="19">
        <f>G135-E135</f>
        <v>57914000</v>
      </c>
      <c r="G135" s="21">
        <v>84580000</v>
      </c>
      <c r="H135" s="19">
        <f>D135-G135</f>
        <v>0</v>
      </c>
      <c r="I135" s="20">
        <f>G135/D135*100</f>
        <v>100</v>
      </c>
      <c r="J135" s="37"/>
    </row>
    <row r="136" spans="1:10" x14ac:dyDescent="0.15">
      <c r="A136" s="10" t="s">
        <v>119</v>
      </c>
      <c r="B136" s="22"/>
      <c r="C136" s="53"/>
      <c r="D136" s="22"/>
      <c r="E136" s="22"/>
      <c r="F136" s="22"/>
      <c r="G136" s="22"/>
      <c r="H136" s="22"/>
      <c r="I136" s="23"/>
      <c r="J136" s="10"/>
    </row>
    <row r="137" spans="1:10" x14ac:dyDescent="0.15">
      <c r="A137" s="15" t="s">
        <v>120</v>
      </c>
      <c r="B137" s="19">
        <f>B139</f>
        <v>27600000</v>
      </c>
      <c r="C137" s="54">
        <f t="shared" si="12"/>
        <v>0</v>
      </c>
      <c r="D137" s="19">
        <f>D139</f>
        <v>27600000</v>
      </c>
      <c r="E137" s="19">
        <f>E139</f>
        <v>9900000</v>
      </c>
      <c r="F137" s="19">
        <f>G137-E137</f>
        <v>8100000</v>
      </c>
      <c r="G137" s="19">
        <f>G139</f>
        <v>18000000</v>
      </c>
      <c r="H137" s="19">
        <f>D137-G137</f>
        <v>9600000</v>
      </c>
      <c r="I137" s="20">
        <f>G137/D137*100</f>
        <v>65.217391304347828</v>
      </c>
      <c r="J137" s="10"/>
    </row>
    <row r="138" spans="1:10" x14ac:dyDescent="0.15">
      <c r="A138" s="10" t="s">
        <v>98</v>
      </c>
      <c r="B138" s="22"/>
      <c r="C138" s="53"/>
      <c r="D138" s="22"/>
      <c r="E138" s="22"/>
      <c r="F138" s="22"/>
      <c r="G138" s="22"/>
      <c r="H138" s="22"/>
      <c r="I138" s="23"/>
      <c r="J138" s="10"/>
    </row>
    <row r="139" spans="1:10" x14ac:dyDescent="0.15">
      <c r="A139" s="15" t="s">
        <v>121</v>
      </c>
      <c r="B139" s="21">
        <v>27600000</v>
      </c>
      <c r="C139" s="54">
        <f t="shared" si="12"/>
        <v>0</v>
      </c>
      <c r="D139" s="21">
        <v>27600000</v>
      </c>
      <c r="E139" s="21">
        <v>9900000</v>
      </c>
      <c r="F139" s="19">
        <f>G139-E139</f>
        <v>8100000</v>
      </c>
      <c r="G139" s="21">
        <v>18000000</v>
      </c>
      <c r="H139" s="19">
        <f>D139-G139</f>
        <v>9600000</v>
      </c>
      <c r="I139" s="20">
        <f>G139/D139*100</f>
        <v>65.217391304347828</v>
      </c>
      <c r="J139" s="10"/>
    </row>
    <row r="140" spans="1:10" x14ac:dyDescent="0.15">
      <c r="A140" s="10"/>
      <c r="B140" s="22"/>
      <c r="C140" s="22"/>
      <c r="D140" s="22"/>
      <c r="E140" s="22"/>
      <c r="F140" s="22"/>
      <c r="G140" s="22"/>
      <c r="H140" s="22"/>
      <c r="I140" s="23"/>
      <c r="J140" s="10"/>
    </row>
    <row r="141" spans="1:10" x14ac:dyDescent="0.15">
      <c r="A141" s="11" t="s">
        <v>122</v>
      </c>
      <c r="B141" s="22">
        <f t="shared" ref="B141:H141" si="13">B124+B129+B137</f>
        <v>1979324400</v>
      </c>
      <c r="C141" s="22">
        <f t="shared" si="13"/>
        <v>-102900000</v>
      </c>
      <c r="D141" s="22">
        <f>D124+D129+D137</f>
        <v>1876424400</v>
      </c>
      <c r="E141" s="22">
        <f t="shared" si="13"/>
        <v>588464433</v>
      </c>
      <c r="F141" s="22">
        <f t="shared" si="13"/>
        <v>1261186825</v>
      </c>
      <c r="G141" s="22">
        <f t="shared" si="13"/>
        <v>1849651258</v>
      </c>
      <c r="H141" s="22">
        <f t="shared" si="13"/>
        <v>26773142</v>
      </c>
      <c r="I141" s="23">
        <f>G141/D141*100</f>
        <v>98.573183017658479</v>
      </c>
      <c r="J141" s="10"/>
    </row>
    <row r="142" spans="1:10" x14ac:dyDescent="0.15">
      <c r="A142" s="15"/>
      <c r="B142" s="19"/>
      <c r="C142" s="19"/>
      <c r="D142" s="19"/>
      <c r="E142" s="19"/>
      <c r="F142" s="19"/>
      <c r="G142" s="19"/>
      <c r="H142" s="19"/>
      <c r="I142" s="20"/>
      <c r="J142" s="10"/>
    </row>
  </sheetData>
  <phoneticPr fontId="3"/>
  <pageMargins left="0.7" right="0.7" top="0.75" bottom="0.75" header="0.3" footer="0.3"/>
  <pageSetup paperSize="9" scale="86" orientation="landscape" r:id="rId1"/>
  <rowBreaks count="3" manualBreakCount="3">
    <brk id="40" max="16383" man="1"/>
    <brk id="78" max="16383" man="1"/>
    <brk id="1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140"/>
  <sheetViews>
    <sheetView workbookViewId="0">
      <selection activeCell="E61" sqref="E61"/>
    </sheetView>
  </sheetViews>
  <sheetFormatPr defaultColWidth="9.25" defaultRowHeight="12" x14ac:dyDescent="0.15"/>
  <cols>
    <col min="1" max="1" width="10" style="70" customWidth="1"/>
    <col min="2" max="3" width="6.75" style="70" customWidth="1"/>
    <col min="4" max="4" width="3.25" style="70" customWidth="1"/>
    <col min="5" max="6" width="6.75" style="70" customWidth="1"/>
    <col min="7" max="7" width="3.25" style="70" customWidth="1"/>
    <col min="8" max="9" width="6.75" style="70" customWidth="1"/>
    <col min="10" max="10" width="3.25" style="70" customWidth="1"/>
    <col min="11" max="11" width="5" style="70" customWidth="1"/>
    <col min="12" max="12" width="4.125" style="70" customWidth="1"/>
    <col min="13" max="13" width="3.25" style="70" customWidth="1"/>
    <col min="14" max="14" width="7.625" style="70" customWidth="1"/>
    <col min="15" max="16384" width="9.25" style="70"/>
  </cols>
  <sheetData>
    <row r="1" spans="1:14" x14ac:dyDescent="0.15">
      <c r="A1" s="70" t="s">
        <v>125</v>
      </c>
    </row>
    <row r="2" spans="1:14" x14ac:dyDescent="0.15">
      <c r="A2" s="70" t="s">
        <v>126</v>
      </c>
    </row>
    <row r="4" spans="1:14" x14ac:dyDescent="0.15">
      <c r="A4" s="152" t="s">
        <v>127</v>
      </c>
      <c r="B4" s="155" t="s">
        <v>128</v>
      </c>
      <c r="C4" s="156"/>
      <c r="D4" s="157"/>
      <c r="E4" s="155" t="s">
        <v>129</v>
      </c>
      <c r="F4" s="156"/>
      <c r="G4" s="157"/>
      <c r="H4" s="152" t="s">
        <v>130</v>
      </c>
      <c r="I4" s="158"/>
      <c r="J4" s="136"/>
      <c r="K4" s="71"/>
      <c r="L4" s="72"/>
      <c r="M4" s="73"/>
      <c r="N4" s="136" t="s">
        <v>131</v>
      </c>
    </row>
    <row r="5" spans="1:14" x14ac:dyDescent="0.15">
      <c r="A5" s="153"/>
      <c r="B5" s="139" t="s">
        <v>132</v>
      </c>
      <c r="C5" s="140"/>
      <c r="D5" s="141"/>
      <c r="E5" s="139" t="s">
        <v>133</v>
      </c>
      <c r="F5" s="140"/>
      <c r="G5" s="141"/>
      <c r="H5" s="153"/>
      <c r="I5" s="159"/>
      <c r="J5" s="137"/>
      <c r="K5" s="142" t="s">
        <v>134</v>
      </c>
      <c r="L5" s="143"/>
      <c r="M5" s="144"/>
      <c r="N5" s="137"/>
    </row>
    <row r="6" spans="1:14" x14ac:dyDescent="0.15">
      <c r="A6" s="154"/>
      <c r="B6" s="145" t="s">
        <v>135</v>
      </c>
      <c r="C6" s="146"/>
      <c r="D6" s="147"/>
      <c r="E6" s="145" t="s">
        <v>135</v>
      </c>
      <c r="F6" s="146"/>
      <c r="G6" s="147"/>
      <c r="H6" s="145" t="s">
        <v>135</v>
      </c>
      <c r="I6" s="146"/>
      <c r="J6" s="147"/>
      <c r="K6" s="59"/>
      <c r="L6" s="74"/>
      <c r="M6" s="75"/>
      <c r="N6" s="138"/>
    </row>
    <row r="7" spans="1:14" ht="12" customHeight="1" x14ac:dyDescent="0.15">
      <c r="A7" s="76" t="s">
        <v>136</v>
      </c>
      <c r="B7" s="148">
        <f>[1]P7!C72</f>
        <v>60268</v>
      </c>
      <c r="C7" s="149"/>
      <c r="D7" s="77" t="s">
        <v>137</v>
      </c>
      <c r="E7" s="148">
        <f>[1]P7!J72</f>
        <v>61940</v>
      </c>
      <c r="F7" s="149"/>
      <c r="G7" s="77" t="s">
        <v>137</v>
      </c>
      <c r="H7" s="148">
        <f>B7+E7</f>
        <v>122208</v>
      </c>
      <c r="I7" s="149"/>
      <c r="J7" s="77" t="s">
        <v>138</v>
      </c>
      <c r="K7" s="150">
        <f>H7/N7</f>
        <v>334.81643835616438</v>
      </c>
      <c r="L7" s="151"/>
      <c r="M7" s="77" t="s">
        <v>138</v>
      </c>
      <c r="N7" s="64">
        <v>365</v>
      </c>
    </row>
    <row r="8" spans="1:14" x14ac:dyDescent="0.15">
      <c r="A8" s="78" t="s">
        <v>139</v>
      </c>
      <c r="B8" s="148">
        <f>[1]P7!C73</f>
        <v>89763</v>
      </c>
      <c r="C8" s="149"/>
      <c r="D8" s="77" t="s">
        <v>137</v>
      </c>
      <c r="E8" s="148">
        <f>[1]P7!J73</f>
        <v>88511</v>
      </c>
      <c r="F8" s="149"/>
      <c r="G8" s="77" t="s">
        <v>137</v>
      </c>
      <c r="H8" s="148">
        <f>B8+E8</f>
        <v>178274</v>
      </c>
      <c r="I8" s="149"/>
      <c r="J8" s="77" t="s">
        <v>138</v>
      </c>
      <c r="K8" s="150">
        <f>H8/N8</f>
        <v>730.63114754098365</v>
      </c>
      <c r="L8" s="151"/>
      <c r="M8" s="77" t="s">
        <v>138</v>
      </c>
      <c r="N8" s="65">
        <v>244</v>
      </c>
    </row>
    <row r="9" spans="1:14" x14ac:dyDescent="0.15">
      <c r="A9" s="79" t="s">
        <v>130</v>
      </c>
      <c r="B9" s="148">
        <f>SUM(B7:C8)</f>
        <v>150031</v>
      </c>
      <c r="C9" s="149"/>
      <c r="D9" s="77" t="s">
        <v>137</v>
      </c>
      <c r="E9" s="148">
        <f>SUM(E7:F8)</f>
        <v>150451</v>
      </c>
      <c r="F9" s="149"/>
      <c r="G9" s="77" t="s">
        <v>137</v>
      </c>
      <c r="H9" s="148">
        <f>B9+E9</f>
        <v>300482</v>
      </c>
      <c r="I9" s="149"/>
      <c r="J9" s="77" t="s">
        <v>138</v>
      </c>
      <c r="K9" s="160"/>
      <c r="L9" s="161"/>
      <c r="M9" s="77"/>
      <c r="N9" s="80"/>
    </row>
    <row r="12" spans="1:14" x14ac:dyDescent="0.15">
      <c r="A12" s="70" t="s">
        <v>140</v>
      </c>
    </row>
    <row r="14" spans="1:14" x14ac:dyDescent="0.15">
      <c r="A14" s="152" t="s">
        <v>127</v>
      </c>
      <c r="B14" s="162" t="s">
        <v>141</v>
      </c>
      <c r="C14" s="163"/>
      <c r="D14" s="163"/>
      <c r="E14" s="163"/>
      <c r="F14" s="163"/>
      <c r="G14" s="164"/>
      <c r="H14" s="152" t="s">
        <v>130</v>
      </c>
      <c r="I14" s="158"/>
      <c r="J14" s="136"/>
    </row>
    <row r="15" spans="1:14" ht="12" customHeight="1" x14ac:dyDescent="0.15">
      <c r="A15" s="153"/>
      <c r="B15" s="155" t="str">
        <f>$B$4</f>
        <v>　30.4.1～</v>
      </c>
      <c r="C15" s="156"/>
      <c r="D15" s="157"/>
      <c r="E15" s="155" t="str">
        <f>E4</f>
        <v>　30.10.1～</v>
      </c>
      <c r="F15" s="156"/>
      <c r="G15" s="157"/>
      <c r="H15" s="153"/>
      <c r="I15" s="159"/>
      <c r="J15" s="137"/>
    </row>
    <row r="16" spans="1:14" x14ac:dyDescent="0.15">
      <c r="A16" s="154"/>
      <c r="B16" s="139" t="str">
        <f>$B$5</f>
        <v xml:space="preserve">30.9.30 </v>
      </c>
      <c r="C16" s="140"/>
      <c r="D16" s="141"/>
      <c r="E16" s="139" t="str">
        <f>E5</f>
        <v xml:space="preserve">31.3.31 </v>
      </c>
      <c r="F16" s="140"/>
      <c r="G16" s="141"/>
      <c r="H16" s="154"/>
      <c r="I16" s="165"/>
      <c r="J16" s="138"/>
    </row>
    <row r="17" spans="1:14" x14ac:dyDescent="0.15">
      <c r="A17" s="76" t="s">
        <v>142</v>
      </c>
      <c r="B17" s="166">
        <v>440</v>
      </c>
      <c r="C17" s="167"/>
      <c r="D17" s="73" t="s">
        <v>143</v>
      </c>
      <c r="E17" s="168">
        <v>440</v>
      </c>
      <c r="F17" s="169"/>
      <c r="G17" s="73" t="s">
        <v>143</v>
      </c>
      <c r="H17" s="168">
        <v>440</v>
      </c>
      <c r="I17" s="169"/>
      <c r="J17" s="73" t="s">
        <v>143</v>
      </c>
    </row>
    <row r="18" spans="1:14" x14ac:dyDescent="0.15">
      <c r="A18" s="78" t="s">
        <v>135</v>
      </c>
      <c r="B18" s="170">
        <f>B7</f>
        <v>60268</v>
      </c>
      <c r="C18" s="171"/>
      <c r="D18" s="77" t="s">
        <v>138</v>
      </c>
      <c r="E18" s="170">
        <f>E7</f>
        <v>61940</v>
      </c>
      <c r="F18" s="171"/>
      <c r="G18" s="77" t="s">
        <v>138</v>
      </c>
      <c r="H18" s="170">
        <f>H7</f>
        <v>122208</v>
      </c>
      <c r="I18" s="171"/>
      <c r="J18" s="77" t="s">
        <v>138</v>
      </c>
    </row>
    <row r="19" spans="1:14" x14ac:dyDescent="0.15">
      <c r="A19" s="78" t="s">
        <v>134</v>
      </c>
      <c r="B19" s="176">
        <f>B18/B21</f>
        <v>329.33333333333331</v>
      </c>
      <c r="C19" s="177"/>
      <c r="D19" s="77" t="s">
        <v>138</v>
      </c>
      <c r="E19" s="176">
        <f>E18/E21</f>
        <v>340.32967032967031</v>
      </c>
      <c r="F19" s="177"/>
      <c r="G19" s="77" t="s">
        <v>138</v>
      </c>
      <c r="H19" s="176">
        <f>H18/H21</f>
        <v>334.81643835616438</v>
      </c>
      <c r="I19" s="177"/>
      <c r="J19" s="77" t="s">
        <v>138</v>
      </c>
    </row>
    <row r="20" spans="1:14" x14ac:dyDescent="0.15">
      <c r="A20" s="78" t="s">
        <v>144</v>
      </c>
      <c r="B20" s="176">
        <f>B19/B17*100</f>
        <v>74.848484848484844</v>
      </c>
      <c r="C20" s="177"/>
      <c r="D20" s="81" t="s">
        <v>145</v>
      </c>
      <c r="E20" s="176">
        <f>E19/E17*100</f>
        <v>77.347652347652343</v>
      </c>
      <c r="F20" s="177"/>
      <c r="G20" s="81" t="s">
        <v>145</v>
      </c>
      <c r="H20" s="178">
        <f>H18/(H17*H21)*100</f>
        <v>76.094645080946449</v>
      </c>
      <c r="I20" s="179"/>
      <c r="J20" s="81" t="s">
        <v>145</v>
      </c>
    </row>
    <row r="21" spans="1:14" x14ac:dyDescent="0.15">
      <c r="A21" s="78" t="s">
        <v>146</v>
      </c>
      <c r="B21" s="172">
        <v>183</v>
      </c>
      <c r="C21" s="173"/>
      <c r="D21" s="77" t="s">
        <v>147</v>
      </c>
      <c r="E21" s="148">
        <f>H21-B21</f>
        <v>182</v>
      </c>
      <c r="F21" s="149"/>
      <c r="G21" s="77" t="s">
        <v>147</v>
      </c>
      <c r="H21" s="174">
        <f>N7</f>
        <v>365</v>
      </c>
      <c r="I21" s="175"/>
      <c r="J21" s="77" t="s">
        <v>147</v>
      </c>
    </row>
    <row r="22" spans="1:14" x14ac:dyDescent="0.15">
      <c r="H22" s="60"/>
      <c r="I22" s="60"/>
      <c r="J22" s="82"/>
      <c r="N22" s="60"/>
    </row>
    <row r="23" spans="1:14" x14ac:dyDescent="0.15">
      <c r="N23" s="60"/>
    </row>
    <row r="24" spans="1:14" x14ac:dyDescent="0.15">
      <c r="A24" s="27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</row>
    <row r="25" spans="1:14" x14ac:dyDescent="0.1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</row>
    <row r="26" spans="1:14" x14ac:dyDescent="0.1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</row>
    <row r="27" spans="1:14" x14ac:dyDescent="0.15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</row>
    <row r="28" spans="1:14" x14ac:dyDescent="0.15">
      <c r="A28" s="66"/>
      <c r="B28" s="67"/>
      <c r="C28" s="67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</row>
    <row r="29" spans="1:14" x14ac:dyDescent="0.15">
      <c r="A29" s="66"/>
      <c r="B29" s="38"/>
      <c r="C29" s="3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</row>
    <row r="30" spans="1:14" x14ac:dyDescent="0.15">
      <c r="A30" s="66"/>
      <c r="B30" s="38"/>
      <c r="C30" s="3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</row>
    <row r="31" spans="1:14" ht="12" customHeight="1" x14ac:dyDescent="0.15">
      <c r="A31" s="66"/>
      <c r="B31" s="67"/>
      <c r="C31" s="67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</row>
    <row r="32" spans="1:14" x14ac:dyDescent="0.15">
      <c r="A32" s="66"/>
      <c r="B32" s="38"/>
      <c r="C32" s="3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</row>
    <row r="33" spans="1:14" x14ac:dyDescent="0.15">
      <c r="A33" s="66"/>
      <c r="B33" s="38"/>
      <c r="C33" s="3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</row>
    <row r="34" spans="1:14" x14ac:dyDescent="0.15">
      <c r="A34" s="66"/>
      <c r="B34" s="67"/>
      <c r="C34" s="67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</row>
    <row r="35" spans="1:14" x14ac:dyDescent="0.15">
      <c r="A35" s="66"/>
      <c r="B35" s="38"/>
      <c r="C35" s="3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</row>
    <row r="36" spans="1:14" x14ac:dyDescent="0.15">
      <c r="A36" s="66"/>
      <c r="B36" s="38"/>
      <c r="C36" s="3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</row>
    <row r="37" spans="1:14" x14ac:dyDescent="0.15">
      <c r="A37" s="66"/>
      <c r="B37" s="67"/>
      <c r="C37" s="67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</row>
    <row r="38" spans="1:14" x14ac:dyDescent="0.15">
      <c r="A38" s="66"/>
      <c r="B38" s="38"/>
      <c r="C38" s="3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</row>
    <row r="39" spans="1:14" x14ac:dyDescent="0.15">
      <c r="A39" s="66"/>
      <c r="B39" s="38"/>
      <c r="C39" s="3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</row>
    <row r="40" spans="1:14" x14ac:dyDescent="0.15">
      <c r="A40" s="66"/>
      <c r="B40" s="67"/>
      <c r="C40" s="67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</row>
    <row r="41" spans="1:14" x14ac:dyDescent="0.15">
      <c r="A41" s="66"/>
      <c r="B41" s="38"/>
      <c r="C41" s="3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</row>
    <row r="42" spans="1:14" x14ac:dyDescent="0.15">
      <c r="A42" s="66"/>
      <c r="B42" s="38"/>
      <c r="C42" s="3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</row>
    <row r="43" spans="1:14" x14ac:dyDescent="0.15">
      <c r="A43" s="66"/>
      <c r="B43" s="67"/>
      <c r="C43" s="67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</row>
    <row r="44" spans="1:14" x14ac:dyDescent="0.15">
      <c r="A44" s="66"/>
      <c r="B44" s="38"/>
      <c r="C44" s="3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</row>
    <row r="45" spans="1:14" x14ac:dyDescent="0.15">
      <c r="A45" s="66"/>
      <c r="B45" s="38"/>
      <c r="C45" s="3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</row>
    <row r="46" spans="1:14" ht="12" customHeight="1" x14ac:dyDescent="0.15">
      <c r="A46" s="66"/>
      <c r="B46" s="67"/>
      <c r="C46" s="67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</row>
    <row r="47" spans="1:14" x14ac:dyDescent="0.15">
      <c r="A47" s="66"/>
      <c r="B47" s="38"/>
      <c r="C47" s="3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</row>
    <row r="48" spans="1:14" x14ac:dyDescent="0.15">
      <c r="A48" s="66"/>
      <c r="B48" s="38"/>
      <c r="C48" s="3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</row>
    <row r="49" spans="1:14" x14ac:dyDescent="0.15">
      <c r="A49" s="66"/>
      <c r="B49" s="67"/>
      <c r="C49" s="67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</row>
    <row r="50" spans="1:14" x14ac:dyDescent="0.15">
      <c r="A50" s="66"/>
      <c r="B50" s="38"/>
      <c r="C50" s="3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</row>
    <row r="51" spans="1:14" x14ac:dyDescent="0.15">
      <c r="A51" s="66"/>
      <c r="B51" s="38"/>
      <c r="C51" s="3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</row>
    <row r="52" spans="1:14" x14ac:dyDescent="0.15">
      <c r="A52" s="66"/>
      <c r="B52" s="67"/>
      <c r="C52" s="67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</row>
    <row r="53" spans="1:14" x14ac:dyDescent="0.15">
      <c r="A53" s="66"/>
      <c r="B53" s="38"/>
      <c r="C53" s="3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</row>
    <row r="54" spans="1:14" x14ac:dyDescent="0.15">
      <c r="A54" s="66"/>
      <c r="B54" s="38"/>
      <c r="C54" s="3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</row>
    <row r="55" spans="1:14" x14ac:dyDescent="0.15">
      <c r="A55" s="66"/>
      <c r="B55" s="67"/>
      <c r="C55" s="67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</row>
    <row r="56" spans="1:14" x14ac:dyDescent="0.15">
      <c r="A56" s="66"/>
      <c r="B56" s="38"/>
      <c r="C56" s="3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</row>
    <row r="57" spans="1:14" x14ac:dyDescent="0.15">
      <c r="A57" s="66"/>
      <c r="B57" s="38"/>
      <c r="C57" s="3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</row>
    <row r="58" spans="1:14" x14ac:dyDescent="0.15">
      <c r="A58" s="66"/>
      <c r="B58" s="67"/>
      <c r="C58" s="67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</row>
    <row r="59" spans="1:14" x14ac:dyDescent="0.15">
      <c r="A59" s="66"/>
      <c r="B59" s="38"/>
      <c r="C59" s="3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</row>
    <row r="60" spans="1:14" x14ac:dyDescent="0.15">
      <c r="A60" s="66"/>
      <c r="B60" s="38"/>
      <c r="C60" s="3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</row>
    <row r="61" spans="1:14" x14ac:dyDescent="0.15">
      <c r="A61" s="66"/>
      <c r="B61" s="67"/>
      <c r="C61" s="67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</row>
    <row r="62" spans="1:14" x14ac:dyDescent="0.15">
      <c r="A62" s="66"/>
      <c r="B62" s="38"/>
      <c r="C62" s="3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</row>
    <row r="63" spans="1:14" x14ac:dyDescent="0.15">
      <c r="A63" s="66"/>
      <c r="B63" s="38"/>
      <c r="C63" s="3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</row>
    <row r="64" spans="1:14" x14ac:dyDescent="0.15">
      <c r="A64" s="66"/>
      <c r="B64" s="67"/>
      <c r="C64" s="67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</row>
    <row r="65" spans="1:14" x14ac:dyDescent="0.15">
      <c r="A65" s="66"/>
      <c r="B65" s="38"/>
      <c r="C65" s="3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</row>
    <row r="66" spans="1:14" x14ac:dyDescent="0.15">
      <c r="A66" s="66"/>
      <c r="B66" s="38"/>
      <c r="C66" s="3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</row>
    <row r="67" spans="1:14" x14ac:dyDescent="0.15">
      <c r="A67" s="66"/>
      <c r="B67" s="67"/>
      <c r="C67" s="67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</row>
    <row r="68" spans="1:14" x14ac:dyDescent="0.15">
      <c r="A68" s="66"/>
      <c r="B68" s="38"/>
      <c r="C68" s="3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</row>
    <row r="69" spans="1:14" x14ac:dyDescent="0.15">
      <c r="A69" s="66"/>
      <c r="B69" s="38"/>
      <c r="C69" s="3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</row>
    <row r="70" spans="1:14" ht="12" customHeight="1" x14ac:dyDescent="0.15">
      <c r="A70" s="66"/>
      <c r="B70" s="67"/>
      <c r="C70" s="67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</row>
    <row r="71" spans="1:14" x14ac:dyDescent="0.15">
      <c r="A71" s="66"/>
      <c r="B71" s="38"/>
      <c r="C71" s="3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</row>
    <row r="72" spans="1:14" x14ac:dyDescent="0.15">
      <c r="A72" s="66"/>
      <c r="B72" s="38"/>
      <c r="C72" s="3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</row>
    <row r="73" spans="1:14" x14ac:dyDescent="0.15">
      <c r="A73" s="66"/>
      <c r="B73" s="67"/>
      <c r="C73" s="67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</row>
    <row r="74" spans="1:14" x14ac:dyDescent="0.15">
      <c r="A74" s="66"/>
      <c r="B74" s="38"/>
      <c r="C74" s="3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</row>
    <row r="75" spans="1:14" x14ac:dyDescent="0.15">
      <c r="A75" s="66"/>
      <c r="B75" s="38"/>
      <c r="C75" s="3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</row>
    <row r="76" spans="1:14" x14ac:dyDescent="0.15">
      <c r="A76" s="66"/>
      <c r="B76" s="67"/>
      <c r="C76" s="67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</row>
    <row r="77" spans="1:14" x14ac:dyDescent="0.15">
      <c r="A77" s="66"/>
      <c r="B77" s="38"/>
      <c r="C77" s="3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</row>
    <row r="78" spans="1:14" x14ac:dyDescent="0.15">
      <c r="A78" s="66"/>
      <c r="B78" s="38"/>
      <c r="C78" s="3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</row>
    <row r="79" spans="1:14" x14ac:dyDescent="0.15">
      <c r="A79" s="66"/>
      <c r="B79" s="67"/>
      <c r="C79" s="67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</row>
    <row r="80" spans="1:14" x14ac:dyDescent="0.15">
      <c r="A80" s="66"/>
      <c r="B80" s="38"/>
      <c r="C80" s="3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</row>
    <row r="81" spans="1:14" x14ac:dyDescent="0.15">
      <c r="A81" s="66"/>
      <c r="B81" s="38"/>
      <c r="C81" s="3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</row>
    <row r="82" spans="1:14" x14ac:dyDescent="0.15">
      <c r="A82" s="66"/>
      <c r="B82" s="67"/>
      <c r="C82" s="67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</row>
    <row r="83" spans="1:14" x14ac:dyDescent="0.15">
      <c r="A83" s="66"/>
      <c r="B83" s="38"/>
      <c r="C83" s="3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</row>
    <row r="84" spans="1:14" x14ac:dyDescent="0.15">
      <c r="A84" s="66"/>
      <c r="B84" s="38"/>
      <c r="C84" s="3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</row>
    <row r="85" spans="1:14" x14ac:dyDescent="0.15">
      <c r="A85" s="66"/>
      <c r="B85" s="67"/>
      <c r="C85" s="67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</row>
    <row r="86" spans="1:14" x14ac:dyDescent="0.15">
      <c r="A86" s="27"/>
      <c r="B86" s="38"/>
      <c r="C86" s="3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</row>
    <row r="87" spans="1:14" x14ac:dyDescent="0.15">
      <c r="A87" s="66"/>
      <c r="B87" s="38"/>
      <c r="C87" s="3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</row>
    <row r="88" spans="1:14" x14ac:dyDescent="0.15">
      <c r="A88" s="66"/>
      <c r="B88" s="67"/>
      <c r="C88" s="67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</row>
    <row r="89" spans="1:14" x14ac:dyDescent="0.15">
      <c r="A89" s="69"/>
      <c r="B89" s="38"/>
      <c r="C89" s="3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</row>
    <row r="90" spans="1:14" x14ac:dyDescent="0.15">
      <c r="A90" s="66"/>
      <c r="B90" s="38"/>
      <c r="C90" s="3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</row>
    <row r="91" spans="1:14" x14ac:dyDescent="0.15">
      <c r="A91" s="66"/>
      <c r="B91" s="67"/>
      <c r="C91" s="67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</row>
    <row r="92" spans="1:14" x14ac:dyDescent="0.15">
      <c r="A92" s="66"/>
      <c r="B92" s="38"/>
      <c r="C92" s="3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</row>
    <row r="93" spans="1:14" x14ac:dyDescent="0.15">
      <c r="A93" s="66"/>
      <c r="B93" s="38"/>
      <c r="C93" s="3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</row>
    <row r="94" spans="1:14" x14ac:dyDescent="0.15">
      <c r="A94" s="38"/>
      <c r="B94" s="67"/>
      <c r="C94" s="67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</row>
    <row r="95" spans="1:14" x14ac:dyDescent="0.15">
      <c r="A95" s="66"/>
      <c r="B95" s="38"/>
      <c r="C95" s="3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</row>
    <row r="96" spans="1:14" x14ac:dyDescent="0.15">
      <c r="A96" s="38"/>
      <c r="B96" s="38"/>
      <c r="C96" s="3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</row>
    <row r="100" spans="1:13" x14ac:dyDescent="0.15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</row>
    <row r="101" spans="1:13" x14ac:dyDescent="0.15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</row>
    <row r="102" spans="1:13" x14ac:dyDescent="0.15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</row>
    <row r="103" spans="1:13" x14ac:dyDescent="0.15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</row>
    <row r="104" spans="1:13" x14ac:dyDescent="0.15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</row>
    <row r="105" spans="1:13" x14ac:dyDescent="0.15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</row>
    <row r="106" spans="1:13" x14ac:dyDescent="0.15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</row>
    <row r="107" spans="1:13" x14ac:dyDescent="0.15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</row>
    <row r="108" spans="1:13" x14ac:dyDescent="0.15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</row>
    <row r="109" spans="1:13" x14ac:dyDescent="0.15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</row>
    <row r="110" spans="1:13" x14ac:dyDescent="0.15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</row>
    <row r="111" spans="1:13" x14ac:dyDescent="0.15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</row>
    <row r="112" spans="1:13" x14ac:dyDescent="0.15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</row>
    <row r="113" spans="1:13" x14ac:dyDescent="0.15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</row>
    <row r="114" spans="1:13" x14ac:dyDescent="0.15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</row>
    <row r="115" spans="1:13" x14ac:dyDescent="0.15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</row>
    <row r="116" spans="1:13" x14ac:dyDescent="0.15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</row>
    <row r="117" spans="1:13" x14ac:dyDescent="0.15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</row>
    <row r="118" spans="1:13" x14ac:dyDescent="0.15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</row>
    <row r="119" spans="1:13" x14ac:dyDescent="0.15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</row>
    <row r="120" spans="1:13" x14ac:dyDescent="0.15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</row>
    <row r="121" spans="1:13" x14ac:dyDescent="0.15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</row>
    <row r="122" spans="1:13" x14ac:dyDescent="0.15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</row>
    <row r="123" spans="1:13" x14ac:dyDescent="0.15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</row>
    <row r="124" spans="1:13" x14ac:dyDescent="0.15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</row>
    <row r="125" spans="1:13" x14ac:dyDescent="0.15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</row>
    <row r="126" spans="1:13" x14ac:dyDescent="0.15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</row>
    <row r="127" spans="1:13" x14ac:dyDescent="0.15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</row>
    <row r="128" spans="1:13" x14ac:dyDescent="0.15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</row>
    <row r="129" spans="1:13" x14ac:dyDescent="0.15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</row>
    <row r="130" spans="1:13" x14ac:dyDescent="0.15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</row>
    <row r="131" spans="1:13" x14ac:dyDescent="0.15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</row>
    <row r="132" spans="1:13" x14ac:dyDescent="0.15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</row>
    <row r="133" spans="1:13" x14ac:dyDescent="0.15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</row>
    <row r="134" spans="1:13" x14ac:dyDescent="0.15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</row>
    <row r="135" spans="1:13" x14ac:dyDescent="0.15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</row>
    <row r="136" spans="1:13" x14ac:dyDescent="0.15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</row>
    <row r="137" spans="1:13" x14ac:dyDescent="0.15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</row>
    <row r="138" spans="1:13" x14ac:dyDescent="0.15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</row>
    <row r="139" spans="1:13" x14ac:dyDescent="0.15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</row>
    <row r="140" spans="1:13" x14ac:dyDescent="0.15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</row>
  </sheetData>
  <mergeCells count="45">
    <mergeCell ref="B21:C21"/>
    <mergeCell ref="E21:F21"/>
    <mergeCell ref="H21:I21"/>
    <mergeCell ref="B19:C19"/>
    <mergeCell ref="E19:F19"/>
    <mergeCell ref="H19:I19"/>
    <mergeCell ref="B20:C20"/>
    <mergeCell ref="E20:F20"/>
    <mergeCell ref="H20:I20"/>
    <mergeCell ref="B17:C17"/>
    <mergeCell ref="E17:F17"/>
    <mergeCell ref="H17:I17"/>
    <mergeCell ref="B18:C18"/>
    <mergeCell ref="E18:F18"/>
    <mergeCell ref="H18:I18"/>
    <mergeCell ref="B9:C9"/>
    <mergeCell ref="E9:F9"/>
    <mergeCell ref="H9:I9"/>
    <mergeCell ref="K9:L9"/>
    <mergeCell ref="A14:A16"/>
    <mergeCell ref="B14:G14"/>
    <mergeCell ref="H14:J16"/>
    <mergeCell ref="B15:D15"/>
    <mergeCell ref="E15:G15"/>
    <mergeCell ref="B16:D16"/>
    <mergeCell ref="E16:G16"/>
    <mergeCell ref="B8:C8"/>
    <mergeCell ref="E8:F8"/>
    <mergeCell ref="H8:I8"/>
    <mergeCell ref="K8:L8"/>
    <mergeCell ref="A4:A6"/>
    <mergeCell ref="B4:D4"/>
    <mergeCell ref="E4:G4"/>
    <mergeCell ref="H4:J5"/>
    <mergeCell ref="H6:J6"/>
    <mergeCell ref="B7:C7"/>
    <mergeCell ref="E7:F7"/>
    <mergeCell ref="H7:I7"/>
    <mergeCell ref="K7:L7"/>
    <mergeCell ref="N4:N6"/>
    <mergeCell ref="B5:D5"/>
    <mergeCell ref="E5:G5"/>
    <mergeCell ref="K5:M5"/>
    <mergeCell ref="B6:D6"/>
    <mergeCell ref="E6:G6"/>
  </mergeCells>
  <phoneticPr fontId="3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74"/>
  <sheetViews>
    <sheetView zoomScaleNormal="100" workbookViewId="0">
      <selection activeCell="B48" sqref="B48"/>
    </sheetView>
  </sheetViews>
  <sheetFormatPr defaultColWidth="9.25" defaultRowHeight="12" x14ac:dyDescent="0.15"/>
  <cols>
    <col min="1" max="1" width="23.5" style="70" customWidth="1"/>
    <col min="2" max="3" width="12.875" style="70" customWidth="1"/>
    <col min="4" max="9" width="12.875" style="70" hidden="1" customWidth="1"/>
    <col min="10" max="11" width="12.875" style="70" customWidth="1"/>
    <col min="12" max="12" width="4.5" style="70" customWidth="1"/>
    <col min="13" max="13" width="9.25" style="70"/>
    <col min="14" max="16" width="0" style="70" hidden="1" customWidth="1"/>
    <col min="17" max="16384" width="9.25" style="70"/>
  </cols>
  <sheetData>
    <row r="1" spans="1:17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7" x14ac:dyDescent="0.15">
      <c r="A2" s="2" t="s">
        <v>148</v>
      </c>
      <c r="K2" s="115"/>
      <c r="L2" s="2"/>
    </row>
    <row r="3" spans="1:17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83" t="s">
        <v>149</v>
      </c>
      <c r="L3" s="27"/>
    </row>
    <row r="4" spans="1:17" x14ac:dyDescent="0.15">
      <c r="A4" s="184" t="s">
        <v>150</v>
      </c>
      <c r="B4" s="182" t="s">
        <v>151</v>
      </c>
      <c r="C4" s="11" t="s">
        <v>152</v>
      </c>
      <c r="D4" s="180" t="s">
        <v>153</v>
      </c>
      <c r="E4" s="180" t="s">
        <v>154</v>
      </c>
      <c r="F4" s="180" t="s">
        <v>155</v>
      </c>
      <c r="G4" s="180" t="s">
        <v>156</v>
      </c>
      <c r="H4" s="180" t="s">
        <v>157</v>
      </c>
      <c r="I4" s="180" t="s">
        <v>158</v>
      </c>
      <c r="J4" s="11" t="s">
        <v>159</v>
      </c>
      <c r="K4" s="182" t="s">
        <v>160</v>
      </c>
      <c r="L4" s="27"/>
    </row>
    <row r="5" spans="1:17" x14ac:dyDescent="0.15">
      <c r="A5" s="185"/>
      <c r="B5" s="183"/>
      <c r="C5" s="17" t="s">
        <v>160</v>
      </c>
      <c r="D5" s="181"/>
      <c r="E5" s="181"/>
      <c r="F5" s="181"/>
      <c r="G5" s="181"/>
      <c r="H5" s="181"/>
      <c r="I5" s="181"/>
      <c r="J5" s="17" t="s">
        <v>160</v>
      </c>
      <c r="K5" s="183"/>
      <c r="L5" s="27"/>
    </row>
    <row r="6" spans="1:17" x14ac:dyDescent="0.15">
      <c r="A6" s="84"/>
      <c r="B6" s="85" t="s">
        <v>161</v>
      </c>
      <c r="C6" s="86">
        <v>8169</v>
      </c>
      <c r="D6" s="37"/>
      <c r="E6" s="37"/>
      <c r="F6" s="37"/>
      <c r="G6" s="37"/>
      <c r="H6" s="37"/>
      <c r="I6" s="37"/>
      <c r="J6" s="87">
        <f>K6-C6</f>
        <v>8249</v>
      </c>
      <c r="K6" s="88">
        <v>16418</v>
      </c>
      <c r="L6" s="27"/>
      <c r="N6" s="116" t="s">
        <v>162</v>
      </c>
      <c r="O6" s="117">
        <v>6949</v>
      </c>
      <c r="P6" s="118">
        <v>13646</v>
      </c>
      <c r="Q6" s="115"/>
    </row>
    <row r="7" spans="1:17" ht="12" customHeight="1" x14ac:dyDescent="0.15">
      <c r="A7" s="84" t="s">
        <v>163</v>
      </c>
      <c r="B7" s="89" t="s">
        <v>164</v>
      </c>
      <c r="C7" s="90">
        <v>7472</v>
      </c>
      <c r="D7" s="91"/>
      <c r="E7" s="91"/>
      <c r="F7" s="91"/>
      <c r="G7" s="91"/>
      <c r="H7" s="91"/>
      <c r="I7" s="91"/>
      <c r="J7" s="91">
        <f>K7-C7</f>
        <v>7357</v>
      </c>
      <c r="K7" s="92">
        <v>14829</v>
      </c>
      <c r="L7" s="27"/>
      <c r="N7" s="119" t="s">
        <v>162</v>
      </c>
      <c r="O7" s="120">
        <v>7583</v>
      </c>
      <c r="P7" s="121">
        <v>15043</v>
      </c>
      <c r="Q7" s="115"/>
    </row>
    <row r="8" spans="1:17" x14ac:dyDescent="0.15">
      <c r="A8" s="93"/>
      <c r="B8" s="17" t="s">
        <v>165</v>
      </c>
      <c r="C8" s="94">
        <f>SUM(C6:C7)</f>
        <v>15641</v>
      </c>
      <c r="D8" s="94">
        <f t="shared" ref="D8:I8" si="0">SUM(D6:D7)</f>
        <v>0</v>
      </c>
      <c r="E8" s="94">
        <f t="shared" si="0"/>
        <v>0</v>
      </c>
      <c r="F8" s="94">
        <f t="shared" si="0"/>
        <v>0</v>
      </c>
      <c r="G8" s="94">
        <f t="shared" si="0"/>
        <v>0</v>
      </c>
      <c r="H8" s="94">
        <f t="shared" si="0"/>
        <v>0</v>
      </c>
      <c r="I8" s="94">
        <f t="shared" si="0"/>
        <v>0</v>
      </c>
      <c r="J8" s="94">
        <f>J6+J7</f>
        <v>15606</v>
      </c>
      <c r="K8" s="95">
        <f>K6+K7</f>
        <v>31247</v>
      </c>
      <c r="L8" s="27"/>
    </row>
    <row r="9" spans="1:17" x14ac:dyDescent="0.15">
      <c r="A9" s="84"/>
      <c r="B9" s="85" t="s">
        <v>166</v>
      </c>
      <c r="C9" s="86">
        <v>6195</v>
      </c>
      <c r="D9" s="37"/>
      <c r="E9" s="37"/>
      <c r="F9" s="37"/>
      <c r="G9" s="37"/>
      <c r="H9" s="37"/>
      <c r="I9" s="37"/>
      <c r="J9" s="87">
        <f>K9-C9</f>
        <v>7680</v>
      </c>
      <c r="K9" s="88">
        <v>13875</v>
      </c>
      <c r="L9" s="27"/>
      <c r="N9" s="116" t="s">
        <v>167</v>
      </c>
      <c r="O9" s="117">
        <v>7594</v>
      </c>
      <c r="P9" s="118">
        <v>15295</v>
      </c>
      <c r="Q9" s="115"/>
    </row>
    <row r="10" spans="1:17" x14ac:dyDescent="0.15">
      <c r="A10" s="84" t="s">
        <v>168</v>
      </c>
      <c r="B10" s="89" t="s">
        <v>164</v>
      </c>
      <c r="C10" s="90">
        <v>5367</v>
      </c>
      <c r="D10" s="91"/>
      <c r="E10" s="91"/>
      <c r="F10" s="91"/>
      <c r="G10" s="91"/>
      <c r="H10" s="91"/>
      <c r="I10" s="91"/>
      <c r="J10" s="91">
        <f>K10-C10</f>
        <v>5701</v>
      </c>
      <c r="K10" s="92">
        <v>11068</v>
      </c>
      <c r="N10" s="119" t="s">
        <v>167</v>
      </c>
      <c r="O10" s="120">
        <v>5634</v>
      </c>
      <c r="P10" s="121">
        <v>11139</v>
      </c>
      <c r="Q10" s="115"/>
    </row>
    <row r="11" spans="1:17" x14ac:dyDescent="0.15">
      <c r="A11" s="93"/>
      <c r="B11" s="17" t="s">
        <v>165</v>
      </c>
      <c r="C11" s="94">
        <f>SUM(C9:C10)</f>
        <v>11562</v>
      </c>
      <c r="D11" s="94">
        <f t="shared" ref="D11:I11" si="1">SUM(D9:D10)</f>
        <v>0</v>
      </c>
      <c r="E11" s="94">
        <f t="shared" si="1"/>
        <v>0</v>
      </c>
      <c r="F11" s="94">
        <f t="shared" si="1"/>
        <v>0</v>
      </c>
      <c r="G11" s="94">
        <f t="shared" si="1"/>
        <v>0</v>
      </c>
      <c r="H11" s="94">
        <f t="shared" si="1"/>
        <v>0</v>
      </c>
      <c r="I11" s="94">
        <f t="shared" si="1"/>
        <v>0</v>
      </c>
      <c r="J11" s="94">
        <f>J9+J10</f>
        <v>13381</v>
      </c>
      <c r="K11" s="95">
        <f>K9+K10</f>
        <v>24943</v>
      </c>
      <c r="Q11" s="115"/>
    </row>
    <row r="12" spans="1:17" x14ac:dyDescent="0.15">
      <c r="A12" s="84"/>
      <c r="B12" s="85" t="s">
        <v>166</v>
      </c>
      <c r="C12" s="86">
        <v>3902</v>
      </c>
      <c r="D12" s="37"/>
      <c r="E12" s="37"/>
      <c r="F12" s="37"/>
      <c r="G12" s="37"/>
      <c r="H12" s="37"/>
      <c r="I12" s="37"/>
      <c r="J12" s="87">
        <f>K12-C12</f>
        <v>4373</v>
      </c>
      <c r="K12" s="88">
        <v>8275</v>
      </c>
      <c r="N12" s="116" t="s">
        <v>169</v>
      </c>
      <c r="O12" s="117">
        <v>4053</v>
      </c>
      <c r="P12" s="118">
        <v>9739</v>
      </c>
      <c r="Q12" s="115"/>
    </row>
    <row r="13" spans="1:17" x14ac:dyDescent="0.15">
      <c r="A13" s="84" t="s">
        <v>170</v>
      </c>
      <c r="B13" s="89" t="s">
        <v>164</v>
      </c>
      <c r="C13" s="90">
        <v>4428</v>
      </c>
      <c r="D13" s="91"/>
      <c r="E13" s="91"/>
      <c r="F13" s="91"/>
      <c r="G13" s="91"/>
      <c r="H13" s="91"/>
      <c r="I13" s="91"/>
      <c r="J13" s="91">
        <f>K13-C13</f>
        <v>4514</v>
      </c>
      <c r="K13" s="92">
        <v>8942</v>
      </c>
      <c r="N13" s="119" t="s">
        <v>169</v>
      </c>
      <c r="O13" s="120">
        <v>4508</v>
      </c>
      <c r="P13" s="121">
        <v>9079</v>
      </c>
      <c r="Q13" s="115"/>
    </row>
    <row r="14" spans="1:17" x14ac:dyDescent="0.15">
      <c r="A14" s="93"/>
      <c r="B14" s="17" t="s">
        <v>165</v>
      </c>
      <c r="C14" s="94">
        <f>SUM(C12:C13)</f>
        <v>8330</v>
      </c>
      <c r="D14" s="94">
        <f t="shared" ref="D14:I14" si="2">SUM(D12:D13)</f>
        <v>0</v>
      </c>
      <c r="E14" s="94">
        <f t="shared" si="2"/>
        <v>0</v>
      </c>
      <c r="F14" s="94">
        <f t="shared" si="2"/>
        <v>0</v>
      </c>
      <c r="G14" s="94">
        <f t="shared" si="2"/>
        <v>0</v>
      </c>
      <c r="H14" s="94">
        <f t="shared" si="2"/>
        <v>0</v>
      </c>
      <c r="I14" s="94">
        <f t="shared" si="2"/>
        <v>0</v>
      </c>
      <c r="J14" s="94">
        <f>J12+J13</f>
        <v>8887</v>
      </c>
      <c r="K14" s="95">
        <f>K12+K13</f>
        <v>17217</v>
      </c>
      <c r="N14" s="119"/>
      <c r="O14" s="122"/>
      <c r="P14" s="123"/>
      <c r="Q14" s="115"/>
    </row>
    <row r="15" spans="1:17" ht="12" customHeight="1" x14ac:dyDescent="0.15">
      <c r="A15" s="84"/>
      <c r="B15" s="85" t="s">
        <v>166</v>
      </c>
      <c r="C15" s="86">
        <v>5759</v>
      </c>
      <c r="D15" s="37"/>
      <c r="E15" s="37"/>
      <c r="F15" s="37"/>
      <c r="G15" s="37"/>
      <c r="H15" s="37"/>
      <c r="I15" s="37"/>
      <c r="J15" s="87">
        <f>K15-C15</f>
        <v>5522</v>
      </c>
      <c r="K15" s="88">
        <v>11281</v>
      </c>
      <c r="N15" s="124" t="s">
        <v>171</v>
      </c>
      <c r="O15" s="117">
        <v>4396</v>
      </c>
      <c r="P15" s="118">
        <v>9616</v>
      </c>
      <c r="Q15" s="115"/>
    </row>
    <row r="16" spans="1:17" x14ac:dyDescent="0.15">
      <c r="A16" s="84" t="s">
        <v>172</v>
      </c>
      <c r="B16" s="89" t="s">
        <v>164</v>
      </c>
      <c r="C16" s="90">
        <v>3536</v>
      </c>
      <c r="D16" s="91"/>
      <c r="E16" s="91"/>
      <c r="F16" s="91"/>
      <c r="G16" s="91"/>
      <c r="H16" s="91"/>
      <c r="I16" s="91"/>
      <c r="J16" s="91">
        <f>K16-C16</f>
        <v>3583</v>
      </c>
      <c r="K16" s="92">
        <v>7119</v>
      </c>
      <c r="N16" s="119" t="s">
        <v>173</v>
      </c>
      <c r="O16" s="120">
        <v>3402</v>
      </c>
      <c r="P16" s="121">
        <v>6826</v>
      </c>
      <c r="Q16" s="115"/>
    </row>
    <row r="17" spans="1:17" x14ac:dyDescent="0.15">
      <c r="A17" s="93"/>
      <c r="B17" s="17" t="s">
        <v>165</v>
      </c>
      <c r="C17" s="94">
        <f>SUM(C15:C16)</f>
        <v>9295</v>
      </c>
      <c r="D17" s="94">
        <f t="shared" ref="D17:I17" si="3">SUM(D15:D16)</f>
        <v>0</v>
      </c>
      <c r="E17" s="94">
        <f t="shared" si="3"/>
        <v>0</v>
      </c>
      <c r="F17" s="94">
        <f t="shared" si="3"/>
        <v>0</v>
      </c>
      <c r="G17" s="94">
        <f t="shared" si="3"/>
        <v>0</v>
      </c>
      <c r="H17" s="94">
        <f t="shared" si="3"/>
        <v>0</v>
      </c>
      <c r="I17" s="94">
        <f t="shared" si="3"/>
        <v>0</v>
      </c>
      <c r="J17" s="94">
        <f>J15+J16</f>
        <v>9105</v>
      </c>
      <c r="K17" s="95">
        <f>K15+K16</f>
        <v>18400</v>
      </c>
      <c r="N17" s="122"/>
      <c r="O17" s="122"/>
      <c r="P17" s="123"/>
      <c r="Q17" s="115"/>
    </row>
    <row r="18" spans="1:17" hidden="1" x14ac:dyDescent="0.15">
      <c r="A18" s="96"/>
      <c r="B18" s="97" t="s">
        <v>166</v>
      </c>
      <c r="C18" s="98">
        <v>0</v>
      </c>
      <c r="D18" s="99"/>
      <c r="E18" s="99"/>
      <c r="F18" s="99"/>
      <c r="G18" s="99"/>
      <c r="H18" s="99"/>
      <c r="I18" s="99"/>
      <c r="J18" s="100">
        <f>K18-C18</f>
        <v>0</v>
      </c>
      <c r="K18" s="101">
        <v>0</v>
      </c>
      <c r="N18" s="122"/>
      <c r="O18" s="122"/>
      <c r="P18" s="123"/>
      <c r="Q18" s="115"/>
    </row>
    <row r="19" spans="1:17" hidden="1" x14ac:dyDescent="0.15">
      <c r="A19" s="96" t="s">
        <v>174</v>
      </c>
      <c r="B19" s="102" t="s">
        <v>164</v>
      </c>
      <c r="C19" s="103">
        <v>0</v>
      </c>
      <c r="D19" s="104"/>
      <c r="E19" s="104"/>
      <c r="F19" s="104"/>
      <c r="G19" s="104"/>
      <c r="H19" s="104"/>
      <c r="I19" s="104"/>
      <c r="J19" s="104">
        <f>K19-C19</f>
        <v>0</v>
      </c>
      <c r="K19" s="105">
        <v>0</v>
      </c>
      <c r="N19" s="122"/>
      <c r="O19" s="122"/>
      <c r="P19" s="123"/>
      <c r="Q19" s="115"/>
    </row>
    <row r="20" spans="1:17" hidden="1" x14ac:dyDescent="0.15">
      <c r="A20" s="96"/>
      <c r="B20" s="106" t="s">
        <v>165</v>
      </c>
      <c r="C20" s="107">
        <f>SUM(C18:C19)</f>
        <v>0</v>
      </c>
      <c r="D20" s="107">
        <f t="shared" ref="D20:I20" si="4">SUM(D18:D19)</f>
        <v>0</v>
      </c>
      <c r="E20" s="107">
        <f t="shared" si="4"/>
        <v>0</v>
      </c>
      <c r="F20" s="107">
        <f t="shared" si="4"/>
        <v>0</v>
      </c>
      <c r="G20" s="107">
        <f t="shared" si="4"/>
        <v>0</v>
      </c>
      <c r="H20" s="107">
        <f t="shared" si="4"/>
        <v>0</v>
      </c>
      <c r="I20" s="107">
        <f t="shared" si="4"/>
        <v>0</v>
      </c>
      <c r="J20" s="107">
        <f>J18+J19</f>
        <v>0</v>
      </c>
      <c r="K20" s="108">
        <f>K18+K19</f>
        <v>0</v>
      </c>
      <c r="N20" s="122"/>
      <c r="O20" s="122"/>
      <c r="P20" s="123"/>
      <c r="Q20" s="115"/>
    </row>
    <row r="21" spans="1:17" x14ac:dyDescent="0.15">
      <c r="A21" s="109"/>
      <c r="B21" s="85" t="s">
        <v>166</v>
      </c>
      <c r="C21" s="86">
        <v>3958</v>
      </c>
      <c r="D21" s="37"/>
      <c r="E21" s="37"/>
      <c r="F21" s="37"/>
      <c r="G21" s="37"/>
      <c r="H21" s="37"/>
      <c r="I21" s="37"/>
      <c r="J21" s="87">
        <f>K21-C21</f>
        <v>4391</v>
      </c>
      <c r="K21" s="88">
        <v>8349</v>
      </c>
      <c r="L21" s="27"/>
      <c r="N21" s="116" t="s">
        <v>175</v>
      </c>
      <c r="O21" s="117">
        <v>4747</v>
      </c>
      <c r="P21" s="118">
        <v>9290</v>
      </c>
      <c r="Q21" s="115"/>
    </row>
    <row r="22" spans="1:17" x14ac:dyDescent="0.15">
      <c r="A22" s="110" t="s">
        <v>176</v>
      </c>
      <c r="B22" s="89" t="s">
        <v>164</v>
      </c>
      <c r="C22" s="90">
        <v>5104</v>
      </c>
      <c r="D22" s="91"/>
      <c r="E22" s="91"/>
      <c r="F22" s="91"/>
      <c r="G22" s="91"/>
      <c r="H22" s="91"/>
      <c r="I22" s="91"/>
      <c r="J22" s="91">
        <f>K22-C22</f>
        <v>5364</v>
      </c>
      <c r="K22" s="92">
        <v>10468</v>
      </c>
      <c r="L22" s="27"/>
      <c r="N22" s="119" t="s">
        <v>175</v>
      </c>
      <c r="O22" s="120">
        <v>4561</v>
      </c>
      <c r="P22" s="121">
        <v>9196</v>
      </c>
      <c r="Q22" s="115"/>
    </row>
    <row r="23" spans="1:17" x14ac:dyDescent="0.15">
      <c r="A23" s="111"/>
      <c r="B23" s="17" t="s">
        <v>165</v>
      </c>
      <c r="C23" s="94">
        <f>SUM(C21:C22)</f>
        <v>9062</v>
      </c>
      <c r="D23" s="94">
        <f t="shared" ref="D23:I23" si="5">SUM(D21:D22)</f>
        <v>0</v>
      </c>
      <c r="E23" s="94">
        <f t="shared" si="5"/>
        <v>0</v>
      </c>
      <c r="F23" s="94">
        <f t="shared" si="5"/>
        <v>0</v>
      </c>
      <c r="G23" s="94">
        <f t="shared" si="5"/>
        <v>0</v>
      </c>
      <c r="H23" s="94">
        <f t="shared" si="5"/>
        <v>0</v>
      </c>
      <c r="I23" s="94">
        <f t="shared" si="5"/>
        <v>0</v>
      </c>
      <c r="J23" s="94">
        <f>J21+J22</f>
        <v>9755</v>
      </c>
      <c r="K23" s="95">
        <f>K21+K22</f>
        <v>18817</v>
      </c>
      <c r="L23" s="27"/>
      <c r="N23" s="122"/>
      <c r="O23" s="122"/>
      <c r="P23" s="123"/>
      <c r="Q23" s="115"/>
    </row>
    <row r="24" spans="1:17" x14ac:dyDescent="0.15">
      <c r="A24" s="84"/>
      <c r="B24" s="85" t="s">
        <v>166</v>
      </c>
      <c r="C24" s="86">
        <v>3349</v>
      </c>
      <c r="D24" s="37"/>
      <c r="E24" s="37"/>
      <c r="F24" s="37"/>
      <c r="G24" s="37"/>
      <c r="H24" s="37"/>
      <c r="I24" s="37"/>
      <c r="J24" s="87">
        <f>K24-C24</f>
        <v>3240</v>
      </c>
      <c r="K24" s="88">
        <v>6589</v>
      </c>
      <c r="L24" s="27"/>
      <c r="N24" s="124" t="s">
        <v>177</v>
      </c>
      <c r="O24" s="117">
        <v>3792</v>
      </c>
      <c r="P24" s="118">
        <v>8232</v>
      </c>
      <c r="Q24" s="115"/>
    </row>
    <row r="25" spans="1:17" x14ac:dyDescent="0.15">
      <c r="A25" s="84" t="s">
        <v>178</v>
      </c>
      <c r="B25" s="89" t="s">
        <v>164</v>
      </c>
      <c r="C25" s="90">
        <v>2148</v>
      </c>
      <c r="D25" s="91"/>
      <c r="E25" s="91"/>
      <c r="F25" s="91"/>
      <c r="G25" s="91"/>
      <c r="H25" s="91"/>
      <c r="I25" s="91"/>
      <c r="J25" s="91">
        <f>K25-C25</f>
        <v>2186</v>
      </c>
      <c r="K25" s="92">
        <v>4334</v>
      </c>
      <c r="L25" s="27"/>
      <c r="N25" s="119" t="s">
        <v>179</v>
      </c>
      <c r="O25" s="120">
        <v>2011</v>
      </c>
      <c r="P25" s="121">
        <v>4113</v>
      </c>
      <c r="Q25" s="115"/>
    </row>
    <row r="26" spans="1:17" x14ac:dyDescent="0.15">
      <c r="A26" s="84"/>
      <c r="B26" s="17" t="s">
        <v>165</v>
      </c>
      <c r="C26" s="94">
        <f>SUM(C24:C25)</f>
        <v>5497</v>
      </c>
      <c r="D26" s="94">
        <f t="shared" ref="D26:I26" si="6">SUM(D24:D25)</f>
        <v>0</v>
      </c>
      <c r="E26" s="94">
        <f t="shared" si="6"/>
        <v>0</v>
      </c>
      <c r="F26" s="94">
        <f t="shared" si="6"/>
        <v>0</v>
      </c>
      <c r="G26" s="94">
        <f t="shared" si="6"/>
        <v>0</v>
      </c>
      <c r="H26" s="94">
        <f t="shared" si="6"/>
        <v>0</v>
      </c>
      <c r="I26" s="94">
        <f t="shared" si="6"/>
        <v>0</v>
      </c>
      <c r="J26" s="94">
        <f>J24+J25</f>
        <v>5426</v>
      </c>
      <c r="K26" s="95">
        <f>K24+K25</f>
        <v>10923</v>
      </c>
      <c r="L26" s="27"/>
      <c r="N26" s="122"/>
      <c r="O26" s="122"/>
      <c r="P26" s="123"/>
      <c r="Q26" s="115"/>
    </row>
    <row r="27" spans="1:17" x14ac:dyDescent="0.15">
      <c r="A27" s="109"/>
      <c r="B27" s="85" t="s">
        <v>166</v>
      </c>
      <c r="C27" s="86">
        <v>0</v>
      </c>
      <c r="D27" s="37"/>
      <c r="E27" s="37"/>
      <c r="F27" s="37"/>
      <c r="G27" s="37"/>
      <c r="H27" s="37"/>
      <c r="I27" s="37"/>
      <c r="J27" s="87">
        <f>K27-C27</f>
        <v>0</v>
      </c>
      <c r="K27" s="88">
        <v>0</v>
      </c>
      <c r="L27" s="27"/>
      <c r="N27" s="124" t="s">
        <v>180</v>
      </c>
      <c r="O27" s="117">
        <v>0</v>
      </c>
      <c r="P27" s="118">
        <v>0</v>
      </c>
      <c r="Q27" s="115"/>
    </row>
    <row r="28" spans="1:17" x14ac:dyDescent="0.15">
      <c r="A28" s="84" t="s">
        <v>181</v>
      </c>
      <c r="B28" s="89" t="s">
        <v>164</v>
      </c>
      <c r="C28" s="90">
        <v>5895</v>
      </c>
      <c r="D28" s="91"/>
      <c r="E28" s="91"/>
      <c r="F28" s="91"/>
      <c r="G28" s="91"/>
      <c r="H28" s="91"/>
      <c r="I28" s="91"/>
      <c r="J28" s="91">
        <f>K28-C28</f>
        <v>6226</v>
      </c>
      <c r="K28" s="92">
        <v>12121</v>
      </c>
      <c r="L28" s="27"/>
      <c r="N28" s="119" t="s">
        <v>182</v>
      </c>
      <c r="O28" s="120">
        <v>5489</v>
      </c>
      <c r="P28" s="121">
        <v>11534</v>
      </c>
      <c r="Q28" s="115"/>
    </row>
    <row r="29" spans="1:17" x14ac:dyDescent="0.15">
      <c r="A29" s="93"/>
      <c r="B29" s="17" t="s">
        <v>165</v>
      </c>
      <c r="C29" s="94">
        <f>SUM(C27:C28)</f>
        <v>5895</v>
      </c>
      <c r="D29" s="94">
        <f t="shared" ref="D29:I29" si="7">SUM(D27:D28)</f>
        <v>0</v>
      </c>
      <c r="E29" s="94">
        <f t="shared" si="7"/>
        <v>0</v>
      </c>
      <c r="F29" s="94">
        <f t="shared" si="7"/>
        <v>0</v>
      </c>
      <c r="G29" s="94">
        <f t="shared" si="7"/>
        <v>0</v>
      </c>
      <c r="H29" s="94">
        <f t="shared" si="7"/>
        <v>0</v>
      </c>
      <c r="I29" s="94">
        <f t="shared" si="7"/>
        <v>0</v>
      </c>
      <c r="J29" s="94">
        <f>J27+J28</f>
        <v>6226</v>
      </c>
      <c r="K29" s="95">
        <f>K27+K28</f>
        <v>12121</v>
      </c>
      <c r="L29" s="27"/>
      <c r="N29" s="122"/>
      <c r="O29" s="122"/>
      <c r="P29" s="123"/>
      <c r="Q29" s="115"/>
    </row>
    <row r="30" spans="1:17" x14ac:dyDescent="0.15">
      <c r="A30" s="84"/>
      <c r="B30" s="85" t="s">
        <v>166</v>
      </c>
      <c r="C30" s="86">
        <v>1808</v>
      </c>
      <c r="D30" s="37"/>
      <c r="E30" s="37"/>
      <c r="F30" s="37"/>
      <c r="G30" s="37"/>
      <c r="H30" s="37"/>
      <c r="I30" s="37"/>
      <c r="J30" s="87">
        <f>K30-C30</f>
        <v>1323</v>
      </c>
      <c r="K30" s="88">
        <v>3131</v>
      </c>
      <c r="L30" s="27"/>
      <c r="N30" s="124" t="s">
        <v>183</v>
      </c>
      <c r="O30" s="117">
        <v>1548</v>
      </c>
      <c r="P30" s="118">
        <v>3135</v>
      </c>
      <c r="Q30" s="115"/>
    </row>
    <row r="31" spans="1:17" ht="12" customHeight="1" x14ac:dyDescent="0.15">
      <c r="A31" s="84" t="s">
        <v>184</v>
      </c>
      <c r="B31" s="89" t="s">
        <v>164</v>
      </c>
      <c r="C31" s="90">
        <v>6153</v>
      </c>
      <c r="D31" s="91"/>
      <c r="E31" s="91"/>
      <c r="F31" s="91"/>
      <c r="G31" s="91"/>
      <c r="H31" s="91"/>
      <c r="I31" s="91"/>
      <c r="J31" s="91">
        <f>K31-C31</f>
        <v>6062</v>
      </c>
      <c r="K31" s="92">
        <v>12215</v>
      </c>
      <c r="L31" s="27"/>
      <c r="N31" s="119" t="s">
        <v>185</v>
      </c>
      <c r="O31" s="120">
        <v>6679</v>
      </c>
      <c r="P31" s="121">
        <v>13038</v>
      </c>
      <c r="Q31" s="115"/>
    </row>
    <row r="32" spans="1:17" x14ac:dyDescent="0.15">
      <c r="A32" s="93"/>
      <c r="B32" s="17" t="s">
        <v>165</v>
      </c>
      <c r="C32" s="94">
        <f>SUM(C30:C31)</f>
        <v>7961</v>
      </c>
      <c r="D32" s="94">
        <f t="shared" ref="D32:I32" si="8">SUM(D30:D31)</f>
        <v>0</v>
      </c>
      <c r="E32" s="94">
        <f t="shared" si="8"/>
        <v>0</v>
      </c>
      <c r="F32" s="94">
        <f t="shared" si="8"/>
        <v>0</v>
      </c>
      <c r="G32" s="94">
        <f t="shared" si="8"/>
        <v>0</v>
      </c>
      <c r="H32" s="94">
        <f t="shared" si="8"/>
        <v>0</v>
      </c>
      <c r="I32" s="94">
        <f t="shared" si="8"/>
        <v>0</v>
      </c>
      <c r="J32" s="94">
        <f>J30+J31</f>
        <v>7385</v>
      </c>
      <c r="K32" s="95">
        <f>K30+K31</f>
        <v>15346</v>
      </c>
      <c r="L32" s="27"/>
      <c r="N32" s="122"/>
      <c r="O32" s="122"/>
      <c r="P32" s="123"/>
      <c r="Q32" s="115"/>
    </row>
    <row r="33" spans="1:17" x14ac:dyDescent="0.15">
      <c r="A33" s="84"/>
      <c r="B33" s="85" t="s">
        <v>166</v>
      </c>
      <c r="C33" s="86">
        <v>5357</v>
      </c>
      <c r="D33" s="37">
        <v>10541</v>
      </c>
      <c r="E33" s="37"/>
      <c r="F33" s="37"/>
      <c r="G33" s="37"/>
      <c r="H33" s="37"/>
      <c r="I33" s="37"/>
      <c r="J33" s="87">
        <f>K33-C33</f>
        <v>5646</v>
      </c>
      <c r="K33" s="88">
        <v>11003</v>
      </c>
      <c r="L33" s="27"/>
      <c r="N33" s="124" t="s">
        <v>186</v>
      </c>
      <c r="O33" s="117">
        <v>5198</v>
      </c>
      <c r="P33" s="118">
        <v>10541</v>
      </c>
      <c r="Q33" s="115"/>
    </row>
    <row r="34" spans="1:17" x14ac:dyDescent="0.15">
      <c r="A34" s="84" t="s">
        <v>187</v>
      </c>
      <c r="B34" s="89" t="s">
        <v>164</v>
      </c>
      <c r="C34" s="90">
        <v>5665</v>
      </c>
      <c r="D34" s="91"/>
      <c r="E34" s="91"/>
      <c r="F34" s="91"/>
      <c r="G34" s="91"/>
      <c r="H34" s="91"/>
      <c r="I34" s="91"/>
      <c r="J34" s="91">
        <f>K34-C34</f>
        <v>5409</v>
      </c>
      <c r="K34" s="92">
        <v>11074</v>
      </c>
      <c r="L34" s="27"/>
      <c r="N34" s="119" t="s">
        <v>188</v>
      </c>
      <c r="O34" s="120">
        <v>6414</v>
      </c>
      <c r="P34" s="121">
        <v>12497</v>
      </c>
      <c r="Q34" s="115"/>
    </row>
    <row r="35" spans="1:17" x14ac:dyDescent="0.15">
      <c r="A35" s="93"/>
      <c r="B35" s="17" t="s">
        <v>165</v>
      </c>
      <c r="C35" s="94">
        <f>SUM(C33:C34)</f>
        <v>11022</v>
      </c>
      <c r="D35" s="94">
        <f t="shared" ref="D35:I35" si="9">SUM(D33:D34)</f>
        <v>10541</v>
      </c>
      <c r="E35" s="94">
        <f t="shared" si="9"/>
        <v>0</v>
      </c>
      <c r="F35" s="94">
        <f t="shared" si="9"/>
        <v>0</v>
      </c>
      <c r="G35" s="94">
        <f t="shared" si="9"/>
        <v>0</v>
      </c>
      <c r="H35" s="94">
        <f t="shared" si="9"/>
        <v>0</v>
      </c>
      <c r="I35" s="94">
        <f t="shared" si="9"/>
        <v>0</v>
      </c>
      <c r="J35" s="94">
        <f>J33+J34</f>
        <v>11055</v>
      </c>
      <c r="K35" s="95">
        <f>K33+K34</f>
        <v>22077</v>
      </c>
      <c r="L35" s="27"/>
      <c r="N35" s="122"/>
      <c r="O35" s="122"/>
      <c r="P35" s="123"/>
      <c r="Q35" s="115"/>
    </row>
    <row r="36" spans="1:17" x14ac:dyDescent="0.15">
      <c r="A36" s="84"/>
      <c r="B36" s="85" t="s">
        <v>166</v>
      </c>
      <c r="C36" s="86">
        <v>5369</v>
      </c>
      <c r="D36" s="37">
        <v>11821</v>
      </c>
      <c r="E36" s="37"/>
      <c r="F36" s="37"/>
      <c r="G36" s="37"/>
      <c r="H36" s="37"/>
      <c r="I36" s="37"/>
      <c r="J36" s="87">
        <f>K36-C36</f>
        <v>5058</v>
      </c>
      <c r="K36" s="88">
        <v>10427</v>
      </c>
      <c r="L36" s="27"/>
      <c r="N36" s="124" t="s">
        <v>189</v>
      </c>
      <c r="O36" s="117">
        <v>5164</v>
      </c>
      <c r="P36" s="118">
        <v>11821</v>
      </c>
      <c r="Q36" s="115"/>
    </row>
    <row r="37" spans="1:17" x14ac:dyDescent="0.15">
      <c r="A37" s="84" t="s">
        <v>190</v>
      </c>
      <c r="B37" s="89" t="s">
        <v>164</v>
      </c>
      <c r="C37" s="90">
        <v>6484</v>
      </c>
      <c r="D37" s="91"/>
      <c r="E37" s="91"/>
      <c r="F37" s="91"/>
      <c r="G37" s="91"/>
      <c r="H37" s="91"/>
      <c r="I37" s="91"/>
      <c r="J37" s="91">
        <f>K37-C37</f>
        <v>5943</v>
      </c>
      <c r="K37" s="92">
        <v>12427</v>
      </c>
      <c r="L37" s="27"/>
      <c r="N37" s="119" t="s">
        <v>190</v>
      </c>
      <c r="O37" s="120">
        <v>7093</v>
      </c>
      <c r="P37" s="121">
        <v>13069</v>
      </c>
      <c r="Q37" s="115"/>
    </row>
    <row r="38" spans="1:17" x14ac:dyDescent="0.15">
      <c r="A38" s="93"/>
      <c r="B38" s="17" t="s">
        <v>165</v>
      </c>
      <c r="C38" s="94">
        <f>SUM(C36:C37)</f>
        <v>11853</v>
      </c>
      <c r="D38" s="94">
        <f t="shared" ref="D38:I38" si="10">SUM(D36:D37)</f>
        <v>11821</v>
      </c>
      <c r="E38" s="94">
        <f t="shared" si="10"/>
        <v>0</v>
      </c>
      <c r="F38" s="94">
        <f t="shared" si="10"/>
        <v>0</v>
      </c>
      <c r="G38" s="94">
        <f t="shared" si="10"/>
        <v>0</v>
      </c>
      <c r="H38" s="94">
        <f t="shared" si="10"/>
        <v>0</v>
      </c>
      <c r="I38" s="94">
        <f t="shared" si="10"/>
        <v>0</v>
      </c>
      <c r="J38" s="94">
        <f>J36+J37</f>
        <v>11001</v>
      </c>
      <c r="K38" s="95">
        <f>K36+K37</f>
        <v>22854</v>
      </c>
      <c r="N38" s="122"/>
      <c r="O38" s="122"/>
      <c r="P38" s="123"/>
      <c r="Q38" s="115"/>
    </row>
    <row r="39" spans="1:17" x14ac:dyDescent="0.15">
      <c r="A39" s="84"/>
      <c r="B39" s="85" t="s">
        <v>166</v>
      </c>
      <c r="C39" s="86">
        <v>495</v>
      </c>
      <c r="D39" s="37"/>
      <c r="E39" s="37"/>
      <c r="F39" s="37"/>
      <c r="G39" s="37"/>
      <c r="H39" s="37"/>
      <c r="I39" s="37"/>
      <c r="J39" s="87">
        <f>K39-C39</f>
        <v>799</v>
      </c>
      <c r="K39" s="88">
        <v>1294</v>
      </c>
      <c r="N39" s="124" t="s">
        <v>191</v>
      </c>
      <c r="O39" s="117">
        <v>481</v>
      </c>
      <c r="P39" s="118">
        <v>917</v>
      </c>
      <c r="Q39" s="115"/>
    </row>
    <row r="40" spans="1:17" x14ac:dyDescent="0.15">
      <c r="A40" s="84" t="s">
        <v>192</v>
      </c>
      <c r="B40" s="89" t="s">
        <v>164</v>
      </c>
      <c r="C40" s="90">
        <v>2712</v>
      </c>
      <c r="D40" s="91"/>
      <c r="E40" s="91"/>
      <c r="F40" s="91"/>
      <c r="G40" s="91"/>
      <c r="H40" s="91"/>
      <c r="I40" s="91"/>
      <c r="J40" s="91">
        <f>K40-C40</f>
        <v>2310</v>
      </c>
      <c r="K40" s="92">
        <v>5022</v>
      </c>
      <c r="N40" s="119" t="s">
        <v>193</v>
      </c>
      <c r="O40" s="120">
        <v>2762</v>
      </c>
      <c r="P40" s="121">
        <v>5452</v>
      </c>
      <c r="Q40" s="115"/>
    </row>
    <row r="41" spans="1:17" x14ac:dyDescent="0.15">
      <c r="A41" s="93"/>
      <c r="B41" s="17" t="s">
        <v>165</v>
      </c>
      <c r="C41" s="94">
        <f>SUM(C39:C40)</f>
        <v>3207</v>
      </c>
      <c r="D41" s="94">
        <f t="shared" ref="D41:I41" si="11">SUM(D39:D40)</f>
        <v>0</v>
      </c>
      <c r="E41" s="94">
        <f t="shared" si="11"/>
        <v>0</v>
      </c>
      <c r="F41" s="94">
        <f t="shared" si="11"/>
        <v>0</v>
      </c>
      <c r="G41" s="94">
        <f t="shared" si="11"/>
        <v>0</v>
      </c>
      <c r="H41" s="94">
        <f t="shared" si="11"/>
        <v>0</v>
      </c>
      <c r="I41" s="94">
        <f t="shared" si="11"/>
        <v>0</v>
      </c>
      <c r="J41" s="94">
        <f>J39+J40</f>
        <v>3109</v>
      </c>
      <c r="K41" s="95">
        <f>K39+K40</f>
        <v>6316</v>
      </c>
      <c r="N41" s="122"/>
      <c r="O41" s="122"/>
      <c r="P41" s="123"/>
      <c r="Q41" s="115"/>
    </row>
    <row r="42" spans="1:17" x14ac:dyDescent="0.15">
      <c r="A42" s="84"/>
      <c r="B42" s="85" t="s">
        <v>166</v>
      </c>
      <c r="C42" s="86">
        <v>2726</v>
      </c>
      <c r="D42" s="37"/>
      <c r="E42" s="37"/>
      <c r="F42" s="37"/>
      <c r="G42" s="37"/>
      <c r="H42" s="37"/>
      <c r="I42" s="37"/>
      <c r="J42" s="87">
        <f>K42-C42</f>
        <v>2936</v>
      </c>
      <c r="K42" s="88">
        <v>5662</v>
      </c>
      <c r="N42" s="124" t="s">
        <v>194</v>
      </c>
      <c r="O42" s="117">
        <v>2700</v>
      </c>
      <c r="P42" s="118">
        <v>6133</v>
      </c>
      <c r="Q42" s="115"/>
    </row>
    <row r="43" spans="1:17" x14ac:dyDescent="0.15">
      <c r="A43" s="84" t="s">
        <v>195</v>
      </c>
      <c r="B43" s="89" t="s">
        <v>164</v>
      </c>
      <c r="C43" s="90">
        <v>3673</v>
      </c>
      <c r="D43" s="91"/>
      <c r="E43" s="91"/>
      <c r="F43" s="91"/>
      <c r="G43" s="91"/>
      <c r="H43" s="91"/>
      <c r="I43" s="91"/>
      <c r="J43" s="91">
        <f>K43-C43</f>
        <v>3588</v>
      </c>
      <c r="K43" s="92">
        <v>7261</v>
      </c>
      <c r="N43" s="119" t="s">
        <v>196</v>
      </c>
      <c r="O43" s="120">
        <v>3763</v>
      </c>
      <c r="P43" s="121">
        <v>7401</v>
      </c>
      <c r="Q43" s="115"/>
    </row>
    <row r="44" spans="1:17" x14ac:dyDescent="0.15">
      <c r="A44" s="93"/>
      <c r="B44" s="17" t="s">
        <v>165</v>
      </c>
      <c r="C44" s="94">
        <f>SUM(C42:C43)</f>
        <v>6399</v>
      </c>
      <c r="D44" s="94">
        <f t="shared" ref="D44:I44" si="12">SUM(D42:D43)</f>
        <v>0</v>
      </c>
      <c r="E44" s="94">
        <f t="shared" si="12"/>
        <v>0</v>
      </c>
      <c r="F44" s="94">
        <f t="shared" si="12"/>
        <v>0</v>
      </c>
      <c r="G44" s="94">
        <f t="shared" si="12"/>
        <v>0</v>
      </c>
      <c r="H44" s="94">
        <f t="shared" si="12"/>
        <v>0</v>
      </c>
      <c r="I44" s="94">
        <f t="shared" si="12"/>
        <v>0</v>
      </c>
      <c r="J44" s="94">
        <f>J42+J43</f>
        <v>6524</v>
      </c>
      <c r="K44" s="95">
        <f>K42+K43</f>
        <v>12923</v>
      </c>
      <c r="N44" s="122"/>
      <c r="O44" s="122"/>
      <c r="P44" s="123"/>
      <c r="Q44" s="115"/>
    </row>
    <row r="45" spans="1:17" x14ac:dyDescent="0.15">
      <c r="A45" s="84"/>
      <c r="B45" s="85" t="s">
        <v>166</v>
      </c>
      <c r="C45" s="86">
        <v>2225</v>
      </c>
      <c r="D45" s="37"/>
      <c r="E45" s="37"/>
      <c r="F45" s="37"/>
      <c r="G45" s="37"/>
      <c r="H45" s="37"/>
      <c r="I45" s="37"/>
      <c r="J45" s="87">
        <f>K45-C45</f>
        <v>2080</v>
      </c>
      <c r="K45" s="88">
        <v>4305</v>
      </c>
      <c r="N45" s="116" t="s">
        <v>197</v>
      </c>
      <c r="O45" s="117">
        <v>2549</v>
      </c>
      <c r="P45" s="118">
        <v>4702</v>
      </c>
      <c r="Q45" s="115"/>
    </row>
    <row r="46" spans="1:17" ht="12" customHeight="1" x14ac:dyDescent="0.15">
      <c r="A46" s="84" t="s">
        <v>198</v>
      </c>
      <c r="B46" s="89" t="s">
        <v>164</v>
      </c>
      <c r="C46" s="90">
        <v>59</v>
      </c>
      <c r="D46" s="91"/>
      <c r="E46" s="91"/>
      <c r="F46" s="91"/>
      <c r="G46" s="91"/>
      <c r="H46" s="91"/>
      <c r="I46" s="91"/>
      <c r="J46" s="91">
        <f>K46-C46</f>
        <v>66</v>
      </c>
      <c r="K46" s="92">
        <v>125</v>
      </c>
      <c r="N46" s="119" t="s">
        <v>197</v>
      </c>
      <c r="O46" s="120">
        <v>45</v>
      </c>
      <c r="P46" s="121">
        <v>94</v>
      </c>
      <c r="Q46" s="115"/>
    </row>
    <row r="47" spans="1:17" x14ac:dyDescent="0.15">
      <c r="A47" s="84"/>
      <c r="B47" s="17" t="s">
        <v>165</v>
      </c>
      <c r="C47" s="94">
        <f>SUM(C45:C46)</f>
        <v>2284</v>
      </c>
      <c r="D47" s="94">
        <f t="shared" ref="D47:I47" si="13">SUM(D45:D46)</f>
        <v>0</v>
      </c>
      <c r="E47" s="94">
        <f t="shared" si="13"/>
        <v>0</v>
      </c>
      <c r="F47" s="94">
        <f t="shared" si="13"/>
        <v>0</v>
      </c>
      <c r="G47" s="94">
        <f t="shared" si="13"/>
        <v>0</v>
      </c>
      <c r="H47" s="94">
        <f t="shared" si="13"/>
        <v>0</v>
      </c>
      <c r="I47" s="94">
        <f t="shared" si="13"/>
        <v>0</v>
      </c>
      <c r="J47" s="94">
        <f>J45+J46</f>
        <v>2146</v>
      </c>
      <c r="K47" s="95">
        <f>K45+K46</f>
        <v>4430</v>
      </c>
      <c r="N47" s="122"/>
      <c r="O47" s="122"/>
      <c r="P47" s="123"/>
      <c r="Q47" s="115"/>
    </row>
    <row r="48" spans="1:17" x14ac:dyDescent="0.15">
      <c r="A48" s="109"/>
      <c r="B48" s="85" t="s">
        <v>166</v>
      </c>
      <c r="C48" s="86">
        <v>480</v>
      </c>
      <c r="D48" s="37"/>
      <c r="E48" s="37"/>
      <c r="F48" s="37"/>
      <c r="G48" s="37"/>
      <c r="H48" s="37"/>
      <c r="I48" s="37"/>
      <c r="J48" s="87">
        <f>K48-C48</f>
        <v>635</v>
      </c>
      <c r="K48" s="88">
        <v>1115</v>
      </c>
      <c r="N48" s="124" t="s">
        <v>199</v>
      </c>
      <c r="O48" s="117">
        <v>497</v>
      </c>
      <c r="P48" s="118">
        <v>1134</v>
      </c>
      <c r="Q48" s="115"/>
    </row>
    <row r="49" spans="1:17" x14ac:dyDescent="0.15">
      <c r="A49" s="84" t="s">
        <v>200</v>
      </c>
      <c r="B49" s="89" t="s">
        <v>164</v>
      </c>
      <c r="C49" s="90">
        <v>6219</v>
      </c>
      <c r="D49" s="91"/>
      <c r="E49" s="91"/>
      <c r="F49" s="91"/>
      <c r="G49" s="91"/>
      <c r="H49" s="91"/>
      <c r="I49" s="91"/>
      <c r="J49" s="91">
        <f>K49-C49</f>
        <v>5920</v>
      </c>
      <c r="K49" s="92">
        <v>12139</v>
      </c>
      <c r="N49" s="119" t="s">
        <v>201</v>
      </c>
      <c r="O49" s="120">
        <v>6777</v>
      </c>
      <c r="P49" s="121">
        <v>12290</v>
      </c>
      <c r="Q49" s="115"/>
    </row>
    <row r="50" spans="1:17" x14ac:dyDescent="0.15">
      <c r="A50" s="93"/>
      <c r="B50" s="17" t="s">
        <v>165</v>
      </c>
      <c r="C50" s="94">
        <f>SUM(C48:C49)</f>
        <v>6699</v>
      </c>
      <c r="D50" s="94">
        <f t="shared" ref="D50:I50" si="14">SUM(D48:D49)</f>
        <v>0</v>
      </c>
      <c r="E50" s="94">
        <f t="shared" si="14"/>
        <v>0</v>
      </c>
      <c r="F50" s="94">
        <f t="shared" si="14"/>
        <v>0</v>
      </c>
      <c r="G50" s="94">
        <f t="shared" si="14"/>
        <v>0</v>
      </c>
      <c r="H50" s="94">
        <f t="shared" si="14"/>
        <v>0</v>
      </c>
      <c r="I50" s="94">
        <f t="shared" si="14"/>
        <v>0</v>
      </c>
      <c r="J50" s="94">
        <f>J48+J49</f>
        <v>6555</v>
      </c>
      <c r="K50" s="95">
        <f>K48+K49</f>
        <v>13254</v>
      </c>
      <c r="N50" s="122"/>
      <c r="O50" s="122"/>
      <c r="P50" s="123"/>
      <c r="Q50" s="115"/>
    </row>
    <row r="51" spans="1:17" x14ac:dyDescent="0.15">
      <c r="A51" s="84"/>
      <c r="B51" s="85" t="s">
        <v>166</v>
      </c>
      <c r="C51" s="86">
        <v>710</v>
      </c>
      <c r="D51" s="37"/>
      <c r="E51" s="37"/>
      <c r="F51" s="37"/>
      <c r="G51" s="37"/>
      <c r="H51" s="37"/>
      <c r="I51" s="37"/>
      <c r="J51" s="87">
        <f>K51-C51</f>
        <v>999</v>
      </c>
      <c r="K51" s="88">
        <v>1709</v>
      </c>
      <c r="N51" s="124" t="s">
        <v>202</v>
      </c>
      <c r="O51" s="117">
        <v>719</v>
      </c>
      <c r="P51" s="118">
        <v>1305</v>
      </c>
      <c r="Q51" s="115"/>
    </row>
    <row r="52" spans="1:17" x14ac:dyDescent="0.15">
      <c r="A52" s="84" t="s">
        <v>203</v>
      </c>
      <c r="B52" s="89" t="s">
        <v>164</v>
      </c>
      <c r="C52" s="90">
        <v>3472</v>
      </c>
      <c r="D52" s="91"/>
      <c r="E52" s="91"/>
      <c r="F52" s="91"/>
      <c r="G52" s="91"/>
      <c r="H52" s="91"/>
      <c r="I52" s="91"/>
      <c r="J52" s="91">
        <f>K52-C52</f>
        <v>3665</v>
      </c>
      <c r="K52" s="92">
        <v>7137</v>
      </c>
      <c r="N52" s="119" t="s">
        <v>203</v>
      </c>
      <c r="O52" s="120">
        <v>3265</v>
      </c>
      <c r="P52" s="121">
        <v>6796</v>
      </c>
      <c r="Q52" s="115"/>
    </row>
    <row r="53" spans="1:17" x14ac:dyDescent="0.15">
      <c r="A53" s="93"/>
      <c r="B53" s="17" t="s">
        <v>165</v>
      </c>
      <c r="C53" s="94">
        <f>SUM(C51:C52)</f>
        <v>4182</v>
      </c>
      <c r="D53" s="94">
        <f t="shared" ref="D53:I53" si="15">SUM(D51:D52)</f>
        <v>0</v>
      </c>
      <c r="E53" s="94">
        <f t="shared" si="15"/>
        <v>0</v>
      </c>
      <c r="F53" s="94">
        <f t="shared" si="15"/>
        <v>0</v>
      </c>
      <c r="G53" s="94">
        <f t="shared" si="15"/>
        <v>0</v>
      </c>
      <c r="H53" s="94">
        <f t="shared" si="15"/>
        <v>0</v>
      </c>
      <c r="I53" s="94">
        <f t="shared" si="15"/>
        <v>0</v>
      </c>
      <c r="J53" s="94">
        <f>J51+J52</f>
        <v>4664</v>
      </c>
      <c r="K53" s="95">
        <f>K51+K52</f>
        <v>8846</v>
      </c>
      <c r="N53" s="122"/>
      <c r="O53" s="122"/>
      <c r="P53" s="123"/>
      <c r="Q53" s="115"/>
    </row>
    <row r="54" spans="1:17" x14ac:dyDescent="0.15">
      <c r="A54" s="84"/>
      <c r="B54" s="85" t="s">
        <v>166</v>
      </c>
      <c r="C54" s="86">
        <v>1495</v>
      </c>
      <c r="D54" s="37"/>
      <c r="E54" s="37"/>
      <c r="F54" s="37"/>
      <c r="G54" s="37"/>
      <c r="H54" s="37"/>
      <c r="I54" s="37"/>
      <c r="J54" s="87">
        <f>K54-C54</f>
        <v>1454</v>
      </c>
      <c r="K54" s="88">
        <v>2949</v>
      </c>
      <c r="N54" s="124" t="s">
        <v>204</v>
      </c>
      <c r="O54" s="117">
        <v>1501</v>
      </c>
      <c r="P54" s="118">
        <v>3119</v>
      </c>
      <c r="Q54" s="115"/>
    </row>
    <row r="55" spans="1:17" x14ac:dyDescent="0.15">
      <c r="A55" s="84" t="s">
        <v>205</v>
      </c>
      <c r="B55" s="89" t="s">
        <v>164</v>
      </c>
      <c r="C55" s="90">
        <v>5024</v>
      </c>
      <c r="D55" s="91"/>
      <c r="E55" s="91"/>
      <c r="F55" s="91"/>
      <c r="G55" s="91"/>
      <c r="H55" s="91"/>
      <c r="I55" s="91"/>
      <c r="J55" s="91">
        <f>K55-C55</f>
        <v>4883</v>
      </c>
      <c r="K55" s="92">
        <v>9907</v>
      </c>
      <c r="N55" s="119" t="s">
        <v>205</v>
      </c>
      <c r="O55" s="120">
        <v>4786</v>
      </c>
      <c r="P55" s="121">
        <v>9635</v>
      </c>
      <c r="Q55" s="115"/>
    </row>
    <row r="56" spans="1:17" x14ac:dyDescent="0.15">
      <c r="A56" s="93"/>
      <c r="B56" s="17" t="s">
        <v>165</v>
      </c>
      <c r="C56" s="94">
        <f>SUM(C54:C55)</f>
        <v>6519</v>
      </c>
      <c r="D56" s="94">
        <f t="shared" ref="D56:I56" si="16">SUM(D54:D55)</f>
        <v>0</v>
      </c>
      <c r="E56" s="94">
        <f t="shared" si="16"/>
        <v>0</v>
      </c>
      <c r="F56" s="94">
        <f t="shared" si="16"/>
        <v>0</v>
      </c>
      <c r="G56" s="94">
        <f t="shared" si="16"/>
        <v>0</v>
      </c>
      <c r="H56" s="94">
        <f t="shared" si="16"/>
        <v>0</v>
      </c>
      <c r="I56" s="94">
        <f t="shared" si="16"/>
        <v>0</v>
      </c>
      <c r="J56" s="94">
        <f>J54+J55</f>
        <v>6337</v>
      </c>
      <c r="K56" s="95">
        <f>K54+K55</f>
        <v>12856</v>
      </c>
      <c r="N56" s="122"/>
      <c r="O56" s="122"/>
      <c r="P56" s="123"/>
      <c r="Q56" s="115"/>
    </row>
    <row r="57" spans="1:17" x14ac:dyDescent="0.15">
      <c r="A57" s="84"/>
      <c r="B57" s="85" t="s">
        <v>166</v>
      </c>
      <c r="C57" s="86">
        <v>261</v>
      </c>
      <c r="D57" s="37"/>
      <c r="E57" s="37"/>
      <c r="F57" s="37"/>
      <c r="G57" s="37"/>
      <c r="H57" s="37"/>
      <c r="I57" s="37"/>
      <c r="J57" s="87">
        <f>K57-C57</f>
        <v>240</v>
      </c>
      <c r="K57" s="88">
        <v>501</v>
      </c>
      <c r="N57" s="124" t="s">
        <v>206</v>
      </c>
      <c r="O57" s="117">
        <v>182</v>
      </c>
      <c r="P57" s="118">
        <v>435</v>
      </c>
      <c r="Q57" s="115"/>
    </row>
    <row r="58" spans="1:17" x14ac:dyDescent="0.15">
      <c r="A58" s="84" t="s">
        <v>207</v>
      </c>
      <c r="B58" s="89" t="s">
        <v>164</v>
      </c>
      <c r="C58" s="90">
        <v>4270</v>
      </c>
      <c r="D58" s="91"/>
      <c r="E58" s="91"/>
      <c r="F58" s="91"/>
      <c r="G58" s="91"/>
      <c r="H58" s="91"/>
      <c r="I58" s="91"/>
      <c r="J58" s="91">
        <f>K58-C58</f>
        <v>3999</v>
      </c>
      <c r="K58" s="92">
        <v>8269</v>
      </c>
      <c r="N58" s="119" t="s">
        <v>208</v>
      </c>
      <c r="O58" s="120">
        <v>4057</v>
      </c>
      <c r="P58" s="121">
        <v>8177</v>
      </c>
      <c r="Q58" s="115"/>
    </row>
    <row r="59" spans="1:17" x14ac:dyDescent="0.15">
      <c r="A59" s="93"/>
      <c r="B59" s="17" t="s">
        <v>165</v>
      </c>
      <c r="C59" s="94">
        <f>SUM(C57:C58)</f>
        <v>4531</v>
      </c>
      <c r="D59" s="94">
        <f t="shared" ref="D59:I59" si="17">SUM(D57:D58)</f>
        <v>0</v>
      </c>
      <c r="E59" s="94">
        <f t="shared" si="17"/>
        <v>0</v>
      </c>
      <c r="F59" s="94">
        <f t="shared" si="17"/>
        <v>0</v>
      </c>
      <c r="G59" s="94">
        <f t="shared" si="17"/>
        <v>0</v>
      </c>
      <c r="H59" s="94">
        <f t="shared" si="17"/>
        <v>0</v>
      </c>
      <c r="I59" s="94">
        <f t="shared" si="17"/>
        <v>0</v>
      </c>
      <c r="J59" s="94">
        <f>J57+J58</f>
        <v>4239</v>
      </c>
      <c r="K59" s="95">
        <f>K57+K58</f>
        <v>8770</v>
      </c>
      <c r="N59" s="122"/>
      <c r="O59" s="122"/>
      <c r="P59" s="123"/>
      <c r="Q59" s="115"/>
    </row>
    <row r="60" spans="1:17" x14ac:dyDescent="0.15">
      <c r="A60" s="84"/>
      <c r="B60" s="85" t="s">
        <v>166</v>
      </c>
      <c r="C60" s="86">
        <v>626</v>
      </c>
      <c r="D60" s="37"/>
      <c r="E60" s="37"/>
      <c r="F60" s="37"/>
      <c r="G60" s="37"/>
      <c r="H60" s="37"/>
      <c r="I60" s="37"/>
      <c r="J60" s="87">
        <f>K60-C60</f>
        <v>522</v>
      </c>
      <c r="K60" s="88">
        <v>1148</v>
      </c>
      <c r="N60" s="116" t="s">
        <v>209</v>
      </c>
      <c r="O60" s="117">
        <v>617</v>
      </c>
      <c r="P60" s="118">
        <v>1196</v>
      </c>
      <c r="Q60" s="115"/>
    </row>
    <row r="61" spans="1:17" x14ac:dyDescent="0.15">
      <c r="A61" s="84" t="s">
        <v>210</v>
      </c>
      <c r="B61" s="89" t="s">
        <v>164</v>
      </c>
      <c r="C61" s="90">
        <v>7275</v>
      </c>
      <c r="D61" s="91"/>
      <c r="E61" s="91"/>
      <c r="F61" s="91"/>
      <c r="G61" s="91"/>
      <c r="H61" s="91"/>
      <c r="I61" s="91"/>
      <c r="J61" s="91">
        <f>K61-C61</f>
        <v>7167</v>
      </c>
      <c r="K61" s="92">
        <v>14442</v>
      </c>
      <c r="N61" s="119" t="s">
        <v>210</v>
      </c>
      <c r="O61" s="120">
        <v>6977</v>
      </c>
      <c r="P61" s="121">
        <v>14602</v>
      </c>
      <c r="Q61" s="115"/>
    </row>
    <row r="62" spans="1:17" x14ac:dyDescent="0.15">
      <c r="A62" s="93"/>
      <c r="B62" s="17" t="s">
        <v>165</v>
      </c>
      <c r="C62" s="94">
        <f>SUM(C60:C61)</f>
        <v>7901</v>
      </c>
      <c r="D62" s="94">
        <f t="shared" ref="D62:I62" si="18">SUM(D60:D61)</f>
        <v>0</v>
      </c>
      <c r="E62" s="94">
        <f t="shared" si="18"/>
        <v>0</v>
      </c>
      <c r="F62" s="94">
        <f t="shared" si="18"/>
        <v>0</v>
      </c>
      <c r="G62" s="94">
        <f t="shared" si="18"/>
        <v>0</v>
      </c>
      <c r="H62" s="94">
        <f t="shared" si="18"/>
        <v>0</v>
      </c>
      <c r="I62" s="94">
        <f t="shared" si="18"/>
        <v>0</v>
      </c>
      <c r="J62" s="94">
        <f>J60+J61</f>
        <v>7689</v>
      </c>
      <c r="K62" s="95">
        <f>K60+K61</f>
        <v>15590</v>
      </c>
      <c r="N62" s="122"/>
      <c r="O62" s="122"/>
      <c r="P62" s="123"/>
      <c r="Q62" s="115"/>
    </row>
    <row r="63" spans="1:17" x14ac:dyDescent="0.15">
      <c r="A63" s="109"/>
      <c r="B63" s="85" t="s">
        <v>166</v>
      </c>
      <c r="C63" s="86">
        <v>0</v>
      </c>
      <c r="D63" s="37"/>
      <c r="E63" s="37"/>
      <c r="F63" s="37"/>
      <c r="G63" s="37"/>
      <c r="H63" s="37"/>
      <c r="I63" s="37"/>
      <c r="J63" s="87">
        <f>K63-C63</f>
        <v>0</v>
      </c>
      <c r="K63" s="88">
        <v>0</v>
      </c>
      <c r="N63" s="124" t="s">
        <v>211</v>
      </c>
      <c r="O63" s="117">
        <v>0</v>
      </c>
      <c r="P63" s="118">
        <v>0</v>
      </c>
      <c r="Q63" s="115"/>
    </row>
    <row r="64" spans="1:17" x14ac:dyDescent="0.15">
      <c r="A64" s="84" t="s">
        <v>212</v>
      </c>
      <c r="B64" s="89" t="s">
        <v>164</v>
      </c>
      <c r="C64" s="90">
        <v>1222</v>
      </c>
      <c r="D64" s="91"/>
      <c r="E64" s="91"/>
      <c r="F64" s="91"/>
      <c r="G64" s="91"/>
      <c r="H64" s="91"/>
      <c r="I64" s="91"/>
      <c r="J64" s="91">
        <f>K64-C64</f>
        <v>1010</v>
      </c>
      <c r="K64" s="92">
        <v>2232</v>
      </c>
      <c r="N64" s="119" t="s">
        <v>213</v>
      </c>
      <c r="O64" s="120">
        <v>1226</v>
      </c>
      <c r="P64" s="121">
        <v>2321</v>
      </c>
      <c r="Q64" s="115"/>
    </row>
    <row r="65" spans="1:17" x14ac:dyDescent="0.15">
      <c r="A65" s="111"/>
      <c r="B65" s="17" t="s">
        <v>165</v>
      </c>
      <c r="C65" s="94">
        <f>SUM(C63:C64)</f>
        <v>1222</v>
      </c>
      <c r="D65" s="94">
        <f t="shared" ref="D65:I65" si="19">SUM(D63:D64)</f>
        <v>0</v>
      </c>
      <c r="E65" s="94">
        <f t="shared" si="19"/>
        <v>0</v>
      </c>
      <c r="F65" s="94">
        <f t="shared" si="19"/>
        <v>0</v>
      </c>
      <c r="G65" s="94">
        <f t="shared" si="19"/>
        <v>0</v>
      </c>
      <c r="H65" s="94">
        <f t="shared" si="19"/>
        <v>0</v>
      </c>
      <c r="I65" s="94">
        <f t="shared" si="19"/>
        <v>0</v>
      </c>
      <c r="J65" s="94">
        <f>J63+J64</f>
        <v>1010</v>
      </c>
      <c r="K65" s="95">
        <f>K63+K64</f>
        <v>2232</v>
      </c>
      <c r="N65" s="122"/>
      <c r="O65" s="122"/>
      <c r="P65" s="123"/>
      <c r="Q65" s="115"/>
    </row>
    <row r="66" spans="1:17" x14ac:dyDescent="0.15">
      <c r="A66" s="109"/>
      <c r="B66" s="85" t="s">
        <v>166</v>
      </c>
      <c r="C66" s="86">
        <v>7003</v>
      </c>
      <c r="D66" s="37"/>
      <c r="E66" s="37"/>
      <c r="F66" s="37"/>
      <c r="G66" s="37"/>
      <c r="H66" s="37"/>
      <c r="I66" s="37"/>
      <c r="J66" s="87">
        <f>K66-C66</f>
        <v>6401</v>
      </c>
      <c r="K66" s="88">
        <v>13404</v>
      </c>
      <c r="N66" s="124" t="s">
        <v>214</v>
      </c>
      <c r="O66" s="117">
        <v>6164</v>
      </c>
      <c r="P66" s="118">
        <v>13818</v>
      </c>
      <c r="Q66" s="115"/>
    </row>
    <row r="67" spans="1:17" x14ac:dyDescent="0.15">
      <c r="A67" s="112" t="s">
        <v>215</v>
      </c>
      <c r="B67" s="89" t="s">
        <v>164</v>
      </c>
      <c r="C67" s="90">
        <v>0</v>
      </c>
      <c r="D67" s="91"/>
      <c r="E67" s="91"/>
      <c r="F67" s="91"/>
      <c r="G67" s="91"/>
      <c r="H67" s="91"/>
      <c r="I67" s="91"/>
      <c r="J67" s="91">
        <f>K67-C67</f>
        <v>0</v>
      </c>
      <c r="K67" s="92">
        <v>0</v>
      </c>
      <c r="N67" s="119" t="s">
        <v>216</v>
      </c>
      <c r="O67" s="120">
        <v>0</v>
      </c>
      <c r="P67" s="121">
        <v>0</v>
      </c>
      <c r="Q67" s="115"/>
    </row>
    <row r="68" spans="1:17" x14ac:dyDescent="0.15">
      <c r="A68" s="111"/>
      <c r="B68" s="17" t="s">
        <v>165</v>
      </c>
      <c r="C68" s="94">
        <f>SUM(C66:C67)</f>
        <v>7003</v>
      </c>
      <c r="D68" s="94">
        <f t="shared" ref="D68:I68" si="20">SUM(D66:D67)</f>
        <v>0</v>
      </c>
      <c r="E68" s="94">
        <f t="shared" si="20"/>
        <v>0</v>
      </c>
      <c r="F68" s="94">
        <f t="shared" si="20"/>
        <v>0</v>
      </c>
      <c r="G68" s="94">
        <f t="shared" si="20"/>
        <v>0</v>
      </c>
      <c r="H68" s="94">
        <f t="shared" si="20"/>
        <v>0</v>
      </c>
      <c r="I68" s="94">
        <f t="shared" si="20"/>
        <v>0</v>
      </c>
      <c r="J68" s="94">
        <f>J66+J67</f>
        <v>6401</v>
      </c>
      <c r="K68" s="95">
        <f>K66+K67</f>
        <v>13404</v>
      </c>
      <c r="N68" s="122"/>
      <c r="O68" s="122"/>
      <c r="P68" s="123"/>
      <c r="Q68" s="115"/>
    </row>
    <row r="69" spans="1:17" x14ac:dyDescent="0.15">
      <c r="A69" s="84"/>
      <c r="B69" s="85" t="s">
        <v>166</v>
      </c>
      <c r="C69" s="86">
        <v>381</v>
      </c>
      <c r="D69" s="37"/>
      <c r="E69" s="37"/>
      <c r="F69" s="37"/>
      <c r="G69" s="37"/>
      <c r="H69" s="37"/>
      <c r="I69" s="37"/>
      <c r="J69" s="87">
        <f>K69-C69</f>
        <v>392</v>
      </c>
      <c r="K69" s="88">
        <v>773</v>
      </c>
      <c r="N69" s="124" t="s">
        <v>217</v>
      </c>
      <c r="O69" s="117">
        <v>407</v>
      </c>
      <c r="P69" s="118">
        <v>789</v>
      </c>
      <c r="Q69" s="115"/>
    </row>
    <row r="70" spans="1:17" ht="12" customHeight="1" x14ac:dyDescent="0.15">
      <c r="A70" s="84" t="s">
        <v>218</v>
      </c>
      <c r="B70" s="89" t="s">
        <v>164</v>
      </c>
      <c r="C70" s="90">
        <v>3585</v>
      </c>
      <c r="D70" s="91"/>
      <c r="E70" s="91"/>
      <c r="F70" s="91"/>
      <c r="G70" s="91"/>
      <c r="H70" s="91"/>
      <c r="I70" s="91"/>
      <c r="J70" s="91">
        <f>K70-C70</f>
        <v>3558</v>
      </c>
      <c r="K70" s="92">
        <v>7143</v>
      </c>
      <c r="N70" s="119" t="s">
        <v>219</v>
      </c>
      <c r="O70" s="120">
        <v>3807</v>
      </c>
      <c r="P70" s="121">
        <v>7605</v>
      </c>
      <c r="Q70" s="115"/>
    </row>
    <row r="71" spans="1:17" x14ac:dyDescent="0.15">
      <c r="A71" s="93"/>
      <c r="B71" s="17" t="s">
        <v>165</v>
      </c>
      <c r="C71" s="94">
        <f>SUM(C69:C70)</f>
        <v>3966</v>
      </c>
      <c r="D71" s="94">
        <f t="shared" ref="D71:I71" si="21">SUM(D69:D70)</f>
        <v>0</v>
      </c>
      <c r="E71" s="94">
        <f t="shared" si="21"/>
        <v>0</v>
      </c>
      <c r="F71" s="94">
        <f t="shared" si="21"/>
        <v>0</v>
      </c>
      <c r="G71" s="94">
        <f t="shared" si="21"/>
        <v>0</v>
      </c>
      <c r="H71" s="94">
        <f t="shared" si="21"/>
        <v>0</v>
      </c>
      <c r="I71" s="94">
        <f t="shared" si="21"/>
        <v>0</v>
      </c>
      <c r="J71" s="94">
        <f>J69+J70</f>
        <v>3950</v>
      </c>
      <c r="K71" s="95">
        <f>K69+K70</f>
        <v>7916</v>
      </c>
      <c r="Q71" s="115"/>
    </row>
    <row r="72" spans="1:17" x14ac:dyDescent="0.15">
      <c r="A72" s="84"/>
      <c r="B72" s="85" t="s">
        <v>166</v>
      </c>
      <c r="C72" s="113">
        <f>C6+C9+C12+C15+C18+C21+C24+C27+C30+C33+C36+C39+C42+C45+C48+C51+C54+C57+C60+C63+C66+C69</f>
        <v>60268</v>
      </c>
      <c r="D72" s="37">
        <f t="shared" ref="D72:I74" si="22">D6+D9+D12+D15+D18+D21+D24+D27+D30+D33+D36+D39+D42+D45+D48+D51+D54+D57+D60+D63+D66+D69</f>
        <v>22362</v>
      </c>
      <c r="E72" s="37">
        <f t="shared" si="22"/>
        <v>0</v>
      </c>
      <c r="F72" s="37">
        <f t="shared" si="22"/>
        <v>0</v>
      </c>
      <c r="G72" s="37">
        <f t="shared" si="22"/>
        <v>0</v>
      </c>
      <c r="H72" s="37">
        <f t="shared" si="22"/>
        <v>0</v>
      </c>
      <c r="I72" s="37">
        <f t="shared" si="22"/>
        <v>0</v>
      </c>
      <c r="J72" s="87">
        <f>K72-C72</f>
        <v>61940</v>
      </c>
      <c r="K72" s="113">
        <f>K6+K9+K12+K15+K18+K21+K24+K27+K30+K33+K36+K39+K42+K45+K48+K51+K54+K57+K60+K63+K66+K69</f>
        <v>122208</v>
      </c>
      <c r="N72" s="116" t="s">
        <v>220</v>
      </c>
      <c r="O72" s="124">
        <v>59258</v>
      </c>
      <c r="P72" s="125">
        <v>124863</v>
      </c>
      <c r="Q72" s="115"/>
    </row>
    <row r="73" spans="1:17" x14ac:dyDescent="0.15">
      <c r="A73" s="84" t="s">
        <v>221</v>
      </c>
      <c r="B73" s="89" t="s">
        <v>164</v>
      </c>
      <c r="C73" s="114">
        <f>C7+C10+C13+C16+C19+C22+C25+C28+C31+C34+C37+C40+C43+C46+C49+C52+C55+C58+C61+C64+C67+C70</f>
        <v>89763</v>
      </c>
      <c r="D73" s="91">
        <f t="shared" si="22"/>
        <v>0</v>
      </c>
      <c r="E73" s="91">
        <f t="shared" si="22"/>
        <v>0</v>
      </c>
      <c r="F73" s="91">
        <f t="shared" si="22"/>
        <v>0</v>
      </c>
      <c r="G73" s="91">
        <f t="shared" si="22"/>
        <v>0</v>
      </c>
      <c r="H73" s="91">
        <f t="shared" si="22"/>
        <v>0</v>
      </c>
      <c r="I73" s="91">
        <f t="shared" si="22"/>
        <v>0</v>
      </c>
      <c r="J73" s="91">
        <f>K73-C73</f>
        <v>88511</v>
      </c>
      <c r="K73" s="114">
        <f>K7+K10+K13+K16+K19+K22+K25+K28+K31+K34+K37+K40+K43+K46+K49+K52+K55+K58+K61+K64+K67+K70</f>
        <v>178274</v>
      </c>
      <c r="N73" s="126" t="s">
        <v>220</v>
      </c>
      <c r="O73" s="119">
        <v>90839</v>
      </c>
      <c r="P73" s="127">
        <v>179907</v>
      </c>
    </row>
    <row r="74" spans="1:17" x14ac:dyDescent="0.15">
      <c r="A74" s="93"/>
      <c r="B74" s="17" t="s">
        <v>165</v>
      </c>
      <c r="C74" s="95">
        <f>C72+C73</f>
        <v>150031</v>
      </c>
      <c r="D74" s="94">
        <f t="shared" si="22"/>
        <v>22362</v>
      </c>
      <c r="E74" s="94">
        <f t="shared" si="22"/>
        <v>0</v>
      </c>
      <c r="F74" s="94">
        <f t="shared" si="22"/>
        <v>0</v>
      </c>
      <c r="G74" s="94">
        <f t="shared" si="22"/>
        <v>0</v>
      </c>
      <c r="H74" s="94">
        <f t="shared" si="22"/>
        <v>0</v>
      </c>
      <c r="I74" s="94">
        <f t="shared" si="22"/>
        <v>0</v>
      </c>
      <c r="J74" s="94">
        <f>J72+J73</f>
        <v>150451</v>
      </c>
      <c r="K74" s="95">
        <f>K72+K73</f>
        <v>300482</v>
      </c>
    </row>
  </sheetData>
  <mergeCells count="9">
    <mergeCell ref="H4:H5"/>
    <mergeCell ref="I4:I5"/>
    <mergeCell ref="K4:K5"/>
    <mergeCell ref="A4:A5"/>
    <mergeCell ref="B4:B5"/>
    <mergeCell ref="D4:D5"/>
    <mergeCell ref="E4:E5"/>
    <mergeCell ref="F4:F5"/>
    <mergeCell ref="G4:G5"/>
  </mergeCells>
  <phoneticPr fontId="3"/>
  <pageMargins left="0.7" right="0.7" top="0.75" bottom="0.75" header="0.3" footer="0.3"/>
  <pageSetup paperSize="9" scale="9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J70"/>
  <sheetViews>
    <sheetView workbookViewId="0">
      <selection activeCell="F45" sqref="F45"/>
    </sheetView>
  </sheetViews>
  <sheetFormatPr defaultColWidth="9.25" defaultRowHeight="12" x14ac:dyDescent="0.15"/>
  <cols>
    <col min="1" max="1" width="8.5" style="55" customWidth="1"/>
    <col min="2" max="2" width="15" style="55" customWidth="1"/>
    <col min="3" max="3" width="7.5" style="55" customWidth="1"/>
    <col min="4" max="4" width="6.375" style="55" customWidth="1"/>
    <col min="5" max="5" width="2.75" style="55" customWidth="1"/>
    <col min="6" max="6" width="8.5" style="55" customWidth="1"/>
    <col min="7" max="7" width="15" style="55" customWidth="1"/>
    <col min="8" max="8" width="7.5" style="55" customWidth="1"/>
    <col min="9" max="9" width="8.5" style="55" customWidth="1"/>
    <col min="10" max="11" width="4.5" style="55" customWidth="1"/>
    <col min="12" max="12" width="9.25" style="55" customWidth="1"/>
    <col min="13" max="13" width="4" style="55" customWidth="1"/>
    <col min="14" max="16384" width="9.25" style="55"/>
  </cols>
  <sheetData>
    <row r="1" spans="1:10" x14ac:dyDescent="0.15">
      <c r="A1" s="1" t="s">
        <v>222</v>
      </c>
      <c r="J1" s="2"/>
    </row>
    <row r="2" spans="1:10" x14ac:dyDescent="0.15">
      <c r="J2" s="2"/>
    </row>
    <row r="3" spans="1:10" x14ac:dyDescent="0.15">
      <c r="A3" s="55" t="s">
        <v>223</v>
      </c>
      <c r="J3" s="27"/>
    </row>
    <row r="4" spans="1:10" x14ac:dyDescent="0.15">
      <c r="J4" s="27"/>
    </row>
    <row r="5" spans="1:10" x14ac:dyDescent="0.15">
      <c r="A5" s="55" t="s">
        <v>224</v>
      </c>
      <c r="H5" s="186"/>
      <c r="I5" s="186"/>
      <c r="J5" s="27"/>
    </row>
    <row r="6" spans="1:10" x14ac:dyDescent="0.15">
      <c r="A6" s="187" t="s">
        <v>225</v>
      </c>
      <c r="B6" s="188"/>
      <c r="C6" s="188"/>
      <c r="D6" s="188"/>
      <c r="E6" s="189"/>
      <c r="F6" s="188" t="s">
        <v>226</v>
      </c>
      <c r="G6" s="188"/>
      <c r="H6" s="188"/>
      <c r="I6" s="189"/>
      <c r="J6" s="27"/>
    </row>
    <row r="7" spans="1:10" ht="12" customHeight="1" x14ac:dyDescent="0.15">
      <c r="A7" s="128" t="s">
        <v>227</v>
      </c>
      <c r="B7" s="129"/>
      <c r="C7" s="190" t="s">
        <v>228</v>
      </c>
      <c r="D7" s="191"/>
      <c r="E7" s="192"/>
      <c r="F7" s="129" t="s">
        <v>229</v>
      </c>
      <c r="G7" s="129"/>
      <c r="H7" s="190" t="s">
        <v>230</v>
      </c>
      <c r="I7" s="192"/>
      <c r="J7" s="27"/>
    </row>
    <row r="8" spans="1:10" x14ac:dyDescent="0.15">
      <c r="A8" s="130" t="s">
        <v>231</v>
      </c>
      <c r="B8" s="60"/>
      <c r="C8" s="193" t="s">
        <v>232</v>
      </c>
      <c r="D8" s="194"/>
      <c r="E8" s="195"/>
      <c r="F8" s="60" t="s">
        <v>233</v>
      </c>
      <c r="G8" s="60"/>
      <c r="H8" s="193" t="s">
        <v>234</v>
      </c>
      <c r="I8" s="196"/>
      <c r="J8" s="27"/>
    </row>
    <row r="9" spans="1:10" x14ac:dyDescent="0.15">
      <c r="A9" s="130" t="s">
        <v>235</v>
      </c>
      <c r="B9" s="60"/>
      <c r="C9" s="197" t="s">
        <v>236</v>
      </c>
      <c r="D9" s="198"/>
      <c r="E9" s="141"/>
      <c r="F9" s="60" t="s">
        <v>237</v>
      </c>
      <c r="G9" s="60"/>
      <c r="H9" s="197" t="s">
        <v>238</v>
      </c>
      <c r="I9" s="141"/>
      <c r="J9" s="27"/>
    </row>
    <row r="10" spans="1:10" x14ac:dyDescent="0.15">
      <c r="A10" s="130" t="s">
        <v>239</v>
      </c>
      <c r="B10" s="60"/>
      <c r="C10" s="197">
        <v>0</v>
      </c>
      <c r="D10" s="198"/>
      <c r="E10" s="199"/>
      <c r="F10" s="60" t="s">
        <v>240</v>
      </c>
      <c r="G10" s="60"/>
      <c r="H10" s="197">
        <v>0</v>
      </c>
      <c r="I10" s="141"/>
    </row>
    <row r="11" spans="1:10" x14ac:dyDescent="0.15">
      <c r="A11" s="59"/>
      <c r="B11" s="74"/>
      <c r="C11" s="59"/>
      <c r="D11" s="74"/>
      <c r="E11" s="75"/>
      <c r="F11" s="74" t="s">
        <v>241</v>
      </c>
      <c r="G11" s="74"/>
      <c r="H11" s="200" t="s">
        <v>242</v>
      </c>
      <c r="I11" s="201"/>
    </row>
    <row r="13" spans="1:10" x14ac:dyDescent="0.15">
      <c r="A13" s="55" t="s">
        <v>243</v>
      </c>
      <c r="H13" s="186"/>
      <c r="I13" s="186"/>
    </row>
    <row r="14" spans="1:10" x14ac:dyDescent="0.15">
      <c r="A14" s="162" t="s">
        <v>225</v>
      </c>
      <c r="B14" s="163"/>
      <c r="C14" s="163"/>
      <c r="D14" s="163"/>
      <c r="E14" s="163"/>
      <c r="F14" s="162" t="s">
        <v>226</v>
      </c>
      <c r="G14" s="163"/>
      <c r="H14" s="163"/>
      <c r="I14" s="164"/>
    </row>
    <row r="15" spans="1:10" ht="12" customHeight="1" x14ac:dyDescent="0.15">
      <c r="A15" s="128" t="s">
        <v>244</v>
      </c>
      <c r="B15" s="129"/>
      <c r="C15" s="190" t="s">
        <v>245</v>
      </c>
      <c r="D15" s="191"/>
      <c r="E15" s="192"/>
      <c r="F15" s="129" t="s">
        <v>246</v>
      </c>
      <c r="G15" s="129"/>
      <c r="H15" s="190" t="s">
        <v>247</v>
      </c>
      <c r="I15" s="192"/>
    </row>
    <row r="16" spans="1:10" x14ac:dyDescent="0.15">
      <c r="A16" s="130" t="s">
        <v>248</v>
      </c>
      <c r="B16" s="60"/>
      <c r="C16" s="197" t="s">
        <v>249</v>
      </c>
      <c r="D16" s="198"/>
      <c r="E16" s="141"/>
      <c r="F16" s="60" t="s">
        <v>250</v>
      </c>
      <c r="G16" s="60"/>
      <c r="H16" s="193" t="s">
        <v>251</v>
      </c>
      <c r="I16" s="195"/>
    </row>
    <row r="17" spans="1:10" x14ac:dyDescent="0.15">
      <c r="A17" s="130" t="s">
        <v>252</v>
      </c>
      <c r="B17" s="60"/>
      <c r="C17" s="197" t="s">
        <v>253</v>
      </c>
      <c r="D17" s="198"/>
      <c r="E17" s="141"/>
      <c r="F17" s="60" t="s">
        <v>254</v>
      </c>
      <c r="G17" s="60"/>
      <c r="H17" s="197" t="s">
        <v>255</v>
      </c>
      <c r="I17" s="141"/>
    </row>
    <row r="18" spans="1:10" x14ac:dyDescent="0.15">
      <c r="A18" s="130" t="s">
        <v>256</v>
      </c>
      <c r="B18" s="60"/>
      <c r="C18" s="197">
        <v>0</v>
      </c>
      <c r="D18" s="198"/>
      <c r="E18" s="199"/>
      <c r="F18" s="60" t="s">
        <v>257</v>
      </c>
      <c r="G18" s="60"/>
      <c r="H18" s="197"/>
      <c r="I18" s="141"/>
    </row>
    <row r="19" spans="1:10" x14ac:dyDescent="0.15">
      <c r="A19" s="130" t="s">
        <v>258</v>
      </c>
      <c r="B19" s="60"/>
      <c r="C19" s="197">
        <v>0</v>
      </c>
      <c r="D19" s="198"/>
      <c r="E19" s="199"/>
      <c r="F19" s="60" t="s">
        <v>259</v>
      </c>
      <c r="G19" s="60"/>
      <c r="H19" s="197" t="s">
        <v>260</v>
      </c>
      <c r="I19" s="141"/>
    </row>
    <row r="20" spans="1:10" x14ac:dyDescent="0.15">
      <c r="A20" s="130" t="s">
        <v>261</v>
      </c>
      <c r="B20" s="60"/>
      <c r="C20" s="205"/>
      <c r="D20" s="206"/>
      <c r="E20" s="207"/>
      <c r="F20" s="60"/>
      <c r="G20" s="60"/>
      <c r="H20" s="130"/>
      <c r="I20" s="131"/>
    </row>
    <row r="21" spans="1:10" x14ac:dyDescent="0.15">
      <c r="A21" s="130" t="s">
        <v>262</v>
      </c>
      <c r="B21" s="60"/>
      <c r="C21" s="197">
        <v>0</v>
      </c>
      <c r="D21" s="198"/>
      <c r="E21" s="199"/>
      <c r="F21" s="60"/>
      <c r="G21" s="60"/>
      <c r="H21" s="130"/>
      <c r="I21" s="131"/>
      <c r="J21" s="27"/>
    </row>
    <row r="22" spans="1:10" x14ac:dyDescent="0.15">
      <c r="A22" s="130" t="s">
        <v>263</v>
      </c>
      <c r="B22" s="60"/>
      <c r="C22" s="197">
        <v>0</v>
      </c>
      <c r="D22" s="198"/>
      <c r="E22" s="141"/>
      <c r="F22" s="60"/>
      <c r="G22" s="60"/>
      <c r="H22" s="130"/>
      <c r="I22" s="131"/>
      <c r="J22" s="27"/>
    </row>
    <row r="23" spans="1:10" x14ac:dyDescent="0.15">
      <c r="A23" s="130" t="s">
        <v>264</v>
      </c>
      <c r="B23" s="60"/>
      <c r="C23" s="197" t="s">
        <v>265</v>
      </c>
      <c r="D23" s="198"/>
      <c r="E23" s="141"/>
      <c r="F23" s="60"/>
      <c r="G23" s="60"/>
      <c r="H23" s="130"/>
      <c r="I23" s="131"/>
      <c r="J23" s="27"/>
    </row>
    <row r="24" spans="1:10" x14ac:dyDescent="0.15">
      <c r="A24" s="59" t="s">
        <v>266</v>
      </c>
      <c r="B24" s="74"/>
      <c r="C24" s="200">
        <v>0</v>
      </c>
      <c r="D24" s="208"/>
      <c r="E24" s="209"/>
      <c r="F24" s="74"/>
      <c r="G24" s="74"/>
      <c r="H24" s="59"/>
      <c r="I24" s="75"/>
      <c r="J24" s="27"/>
    </row>
    <row r="25" spans="1:10" x14ac:dyDescent="0.15">
      <c r="J25" s="27"/>
    </row>
    <row r="26" spans="1:10" x14ac:dyDescent="0.15">
      <c r="J26" s="27"/>
    </row>
    <row r="27" spans="1:10" x14ac:dyDescent="0.15">
      <c r="A27" s="55" t="s">
        <v>267</v>
      </c>
      <c r="J27" s="27"/>
    </row>
    <row r="28" spans="1:10" x14ac:dyDescent="0.15">
      <c r="J28" s="27"/>
    </row>
    <row r="29" spans="1:10" x14ac:dyDescent="0.15">
      <c r="A29" s="202" t="s">
        <v>268</v>
      </c>
      <c r="B29" s="203"/>
      <c r="C29" s="203"/>
      <c r="D29" s="203"/>
      <c r="E29" s="204"/>
      <c r="J29" s="27"/>
    </row>
    <row r="30" spans="1:10" x14ac:dyDescent="0.15">
      <c r="A30" s="162" t="s">
        <v>269</v>
      </c>
      <c r="B30" s="164"/>
      <c r="C30" s="210">
        <v>389</v>
      </c>
      <c r="D30" s="211"/>
      <c r="E30" s="132" t="s">
        <v>143</v>
      </c>
      <c r="J30" s="27"/>
    </row>
    <row r="31" spans="1:10" ht="12" customHeight="1" x14ac:dyDescent="0.15">
      <c r="J31" s="27"/>
    </row>
    <row r="32" spans="1:10" x14ac:dyDescent="0.15">
      <c r="A32" s="128" t="s">
        <v>270</v>
      </c>
      <c r="B32" s="129"/>
      <c r="C32" s="129"/>
      <c r="D32" s="129"/>
      <c r="E32" s="77"/>
      <c r="J32" s="27"/>
    </row>
    <row r="33" spans="1:10" x14ac:dyDescent="0.15">
      <c r="A33" s="187" t="s">
        <v>271</v>
      </c>
      <c r="B33" s="189"/>
      <c r="C33" s="193">
        <v>123305</v>
      </c>
      <c r="D33" s="194"/>
      <c r="E33" s="133" t="s">
        <v>138</v>
      </c>
      <c r="J33" s="27"/>
    </row>
    <row r="34" spans="1:10" x14ac:dyDescent="0.15">
      <c r="A34" s="142" t="s">
        <v>272</v>
      </c>
      <c r="B34" s="144"/>
      <c r="C34" s="197">
        <v>175886</v>
      </c>
      <c r="D34" s="198"/>
      <c r="E34" s="134" t="s">
        <v>138</v>
      </c>
      <c r="J34" s="27"/>
    </row>
    <row r="35" spans="1:10" x14ac:dyDescent="0.15">
      <c r="A35" s="145" t="s">
        <v>130</v>
      </c>
      <c r="B35" s="147"/>
      <c r="C35" s="214">
        <f>SUM(C33:D34)</f>
        <v>299191</v>
      </c>
      <c r="D35" s="215"/>
      <c r="E35" s="135" t="s">
        <v>138</v>
      </c>
      <c r="J35" s="27"/>
    </row>
    <row r="36" spans="1:10" x14ac:dyDescent="0.15">
      <c r="J36" s="27"/>
    </row>
    <row r="37" spans="1:10" x14ac:dyDescent="0.15">
      <c r="A37" s="128" t="s">
        <v>273</v>
      </c>
      <c r="B37" s="129"/>
      <c r="C37" s="129"/>
      <c r="D37" s="129"/>
      <c r="E37" s="77"/>
      <c r="J37" s="27"/>
    </row>
    <row r="38" spans="1:10" x14ac:dyDescent="0.15">
      <c r="A38" s="187" t="s">
        <v>271</v>
      </c>
      <c r="B38" s="189"/>
      <c r="C38" s="216">
        <v>336.9</v>
      </c>
      <c r="D38" s="217"/>
      <c r="E38" s="133" t="s">
        <v>138</v>
      </c>
    </row>
    <row r="39" spans="1:10" x14ac:dyDescent="0.15">
      <c r="A39" s="142" t="s">
        <v>272</v>
      </c>
      <c r="B39" s="144"/>
      <c r="C39" s="216">
        <v>726.8</v>
      </c>
      <c r="D39" s="217"/>
      <c r="E39" s="134" t="s">
        <v>138</v>
      </c>
    </row>
    <row r="40" spans="1:10" x14ac:dyDescent="0.15">
      <c r="A40" s="145" t="s">
        <v>130</v>
      </c>
      <c r="B40" s="147"/>
      <c r="C40" s="212">
        <f>SUM(C38:D39)</f>
        <v>1063.6999999999998</v>
      </c>
      <c r="D40" s="213"/>
      <c r="E40" s="135" t="s">
        <v>138</v>
      </c>
    </row>
    <row r="46" spans="1:10" ht="12" customHeight="1" x14ac:dyDescent="0.15"/>
    <row r="70" ht="12" customHeight="1" x14ac:dyDescent="0.15"/>
  </sheetData>
  <mergeCells count="45">
    <mergeCell ref="A40:B40"/>
    <mergeCell ref="C40:D40"/>
    <mergeCell ref="A35:B35"/>
    <mergeCell ref="C35:D35"/>
    <mergeCell ref="A38:B38"/>
    <mergeCell ref="C38:D38"/>
    <mergeCell ref="A39:B39"/>
    <mergeCell ref="C39:D39"/>
    <mergeCell ref="A30:B30"/>
    <mergeCell ref="C30:D30"/>
    <mergeCell ref="A33:B33"/>
    <mergeCell ref="C33:D33"/>
    <mergeCell ref="A34:B34"/>
    <mergeCell ref="C34:D34"/>
    <mergeCell ref="A29:E29"/>
    <mergeCell ref="C17:E17"/>
    <mergeCell ref="H17:I17"/>
    <mergeCell ref="C18:E18"/>
    <mergeCell ref="H18:I18"/>
    <mergeCell ref="C19:E19"/>
    <mergeCell ref="H19:I19"/>
    <mergeCell ref="C20:E20"/>
    <mergeCell ref="C21:E21"/>
    <mergeCell ref="C22:E22"/>
    <mergeCell ref="C23:E23"/>
    <mergeCell ref="C24:E24"/>
    <mergeCell ref="A14:E14"/>
    <mergeCell ref="F14:I14"/>
    <mergeCell ref="C15:E15"/>
    <mergeCell ref="H15:I15"/>
    <mergeCell ref="C16:E16"/>
    <mergeCell ref="H16:I16"/>
    <mergeCell ref="H13:I13"/>
    <mergeCell ref="H5:I5"/>
    <mergeCell ref="A6:E6"/>
    <mergeCell ref="F6:I6"/>
    <mergeCell ref="C7:E7"/>
    <mergeCell ref="H7:I7"/>
    <mergeCell ref="C8:E8"/>
    <mergeCell ref="H8:I8"/>
    <mergeCell ref="C9:E9"/>
    <mergeCell ref="H9:I9"/>
    <mergeCell ref="C10:E10"/>
    <mergeCell ref="H10:I10"/>
    <mergeCell ref="H11:I11"/>
  </mergeCells>
  <phoneticPr fontId="3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予算執行</vt:lpstr>
      <vt:lpstr>業務量１</vt:lpstr>
      <vt:lpstr>業務量２</vt:lpstr>
      <vt:lpstr>予算概要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2915 高洲 和哉</dc:creator>
  <cp:lastModifiedBy> </cp:lastModifiedBy>
  <cp:lastPrinted>2019-05-31T06:52:07Z</cp:lastPrinted>
  <dcterms:created xsi:type="dcterms:W3CDTF">2019-05-29T05:07:21Z</dcterms:created>
  <dcterms:modified xsi:type="dcterms:W3CDTF">2019-07-29T05:55:31Z</dcterms:modified>
</cp:coreProperties>
</file>